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y\Szpitale\Ciechanów\Bilanse\"/>
    </mc:Choice>
  </mc:AlternateContent>
  <xr:revisionPtr revIDLastSave="0" documentId="13_ncr:1_{26560353-42A0-429A-B2F7-C107BB273D0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Arkusz1!$A$6:$K$99</definedName>
  </definedNames>
  <calcPr calcId="191029"/>
</workbook>
</file>

<file path=xl/calcChain.xml><?xml version="1.0" encoding="utf-8"?>
<calcChain xmlns="http://schemas.openxmlformats.org/spreadsheetml/2006/main">
  <c r="E122" i="1" l="1"/>
  <c r="E121" i="1"/>
  <c r="E119" i="1"/>
  <c r="C100" i="1"/>
  <c r="E116" i="1"/>
  <c r="C103" i="1"/>
  <c r="C102" i="1"/>
  <c r="M98" i="1"/>
  <c r="M97" i="1"/>
  <c r="M95" i="1"/>
  <c r="M93" i="1"/>
  <c r="M92" i="1"/>
  <c r="M91" i="1"/>
  <c r="M90" i="1"/>
  <c r="M86" i="1"/>
  <c r="N83" i="1"/>
  <c r="M83" i="1"/>
  <c r="M82" i="1"/>
  <c r="M81" i="1"/>
  <c r="M80" i="1"/>
  <c r="M79" i="1"/>
  <c r="M78" i="1"/>
  <c r="M77" i="1"/>
  <c r="M76" i="1"/>
  <c r="N75" i="1"/>
  <c r="M75" i="1"/>
  <c r="M70" i="1"/>
  <c r="M68" i="1"/>
  <c r="M65" i="1"/>
  <c r="M64" i="1"/>
  <c r="M63" i="1"/>
  <c r="M62" i="1"/>
  <c r="M61" i="1"/>
  <c r="M59" i="1"/>
  <c r="M58" i="1"/>
  <c r="M57" i="1"/>
  <c r="M56" i="1"/>
  <c r="M55" i="1"/>
  <c r="M54" i="1"/>
  <c r="M53" i="1"/>
  <c r="M52" i="1"/>
  <c r="N49" i="1"/>
  <c r="M49" i="1"/>
  <c r="M48" i="1"/>
  <c r="M47" i="1"/>
  <c r="M46" i="1"/>
  <c r="M45" i="1"/>
  <c r="M44" i="1"/>
  <c r="M42" i="1"/>
  <c r="M41" i="1"/>
  <c r="M39" i="1"/>
  <c r="M38" i="1"/>
  <c r="M36" i="1"/>
  <c r="M35" i="1"/>
  <c r="M34" i="1"/>
  <c r="M33" i="1"/>
  <c r="M32" i="1"/>
  <c r="M31" i="1"/>
  <c r="M30" i="1"/>
  <c r="M29" i="1"/>
  <c r="G25" i="1"/>
  <c r="N25" i="1"/>
  <c r="U96" i="1"/>
  <c r="U94" i="1"/>
  <c r="U89" i="1"/>
  <c r="U88" i="1"/>
  <c r="U87" i="1"/>
  <c r="U85" i="1"/>
  <c r="U84" i="1"/>
  <c r="U74" i="1"/>
  <c r="U73" i="1"/>
  <c r="U72" i="1"/>
  <c r="U71" i="1"/>
  <c r="U69" i="1"/>
  <c r="U67" i="1"/>
  <c r="U66" i="1"/>
  <c r="U60" i="1"/>
  <c r="U51" i="1"/>
  <c r="U50" i="1"/>
  <c r="U43" i="1"/>
  <c r="U40" i="1"/>
  <c r="U37" i="1"/>
  <c r="S28" i="1"/>
  <c r="Q23" i="1"/>
  <c r="O21" i="1"/>
  <c r="P19" i="1"/>
  <c r="O19" i="1"/>
  <c r="S18" i="1"/>
  <c r="S17" i="1"/>
  <c r="U26" i="1"/>
  <c r="U24" i="1"/>
  <c r="U22" i="1"/>
  <c r="U20" i="1"/>
  <c r="U16" i="1"/>
  <c r="M25" i="1"/>
  <c r="M15" i="1"/>
  <c r="M14" i="1"/>
  <c r="M13" i="1"/>
  <c r="M12" i="1"/>
  <c r="M11" i="1"/>
  <c r="M10" i="1"/>
  <c r="M9" i="1"/>
  <c r="G98" i="1"/>
  <c r="N98" i="1" s="1"/>
  <c r="G97" i="1"/>
  <c r="N97" i="1" s="1"/>
  <c r="G95" i="1"/>
  <c r="N95" i="1" s="1"/>
  <c r="G93" i="1"/>
  <c r="N93" i="1" s="1"/>
  <c r="G92" i="1"/>
  <c r="N92" i="1" s="1"/>
  <c r="G91" i="1"/>
  <c r="N91" i="1" s="1"/>
  <c r="G90" i="1"/>
  <c r="N90" i="1" s="1"/>
  <c r="G86" i="1"/>
  <c r="N86" i="1" s="1"/>
  <c r="G83" i="1"/>
  <c r="G82" i="1"/>
  <c r="N82" i="1" s="1"/>
  <c r="G81" i="1"/>
  <c r="N81" i="1" s="1"/>
  <c r="G80" i="1"/>
  <c r="N80" i="1" s="1"/>
  <c r="G79" i="1"/>
  <c r="N79" i="1" s="1"/>
  <c r="G78" i="1"/>
  <c r="N78" i="1" s="1"/>
  <c r="G77" i="1"/>
  <c r="N77" i="1" s="1"/>
  <c r="G76" i="1"/>
  <c r="N76" i="1" s="1"/>
  <c r="G75" i="1"/>
  <c r="G70" i="1"/>
  <c r="N70" i="1" s="1"/>
  <c r="G68" i="1"/>
  <c r="N68" i="1" s="1"/>
  <c r="G65" i="1"/>
  <c r="N65" i="1" s="1"/>
  <c r="G64" i="1"/>
  <c r="N64" i="1" s="1"/>
  <c r="G63" i="1"/>
  <c r="N63" i="1" s="1"/>
  <c r="G62" i="1"/>
  <c r="N62" i="1" s="1"/>
  <c r="G61" i="1"/>
  <c r="N61" i="1" s="1"/>
  <c r="G59" i="1"/>
  <c r="N59" i="1" s="1"/>
  <c r="G58" i="1"/>
  <c r="N58" i="1" s="1"/>
  <c r="G57" i="1"/>
  <c r="N57" i="1" s="1"/>
  <c r="G56" i="1"/>
  <c r="N56" i="1" s="1"/>
  <c r="G55" i="1"/>
  <c r="N55" i="1" s="1"/>
  <c r="G54" i="1"/>
  <c r="N54" i="1" s="1"/>
  <c r="G53" i="1"/>
  <c r="N53" i="1" s="1"/>
  <c r="G52" i="1"/>
  <c r="N52" i="1" s="1"/>
  <c r="G49" i="1"/>
  <c r="G48" i="1"/>
  <c r="N48" i="1" s="1"/>
  <c r="G47" i="1"/>
  <c r="N47" i="1" s="1"/>
  <c r="G46" i="1"/>
  <c r="N46" i="1" s="1"/>
  <c r="G45" i="1"/>
  <c r="N45" i="1" s="1"/>
  <c r="G44" i="1"/>
  <c r="N44" i="1" s="1"/>
  <c r="G42" i="1"/>
  <c r="N42" i="1" s="1"/>
  <c r="G41" i="1"/>
  <c r="N41" i="1" s="1"/>
  <c r="G39" i="1"/>
  <c r="N39" i="1" s="1"/>
  <c r="G38" i="1"/>
  <c r="N38" i="1" s="1"/>
  <c r="G36" i="1"/>
  <c r="N36" i="1" s="1"/>
  <c r="G35" i="1"/>
  <c r="N35" i="1" s="1"/>
  <c r="G34" i="1"/>
  <c r="N34" i="1" s="1"/>
  <c r="G33" i="1"/>
  <c r="N33" i="1" s="1"/>
  <c r="G32" i="1"/>
  <c r="N32" i="1" s="1"/>
  <c r="G31" i="1"/>
  <c r="N31" i="1" s="1"/>
  <c r="G30" i="1"/>
  <c r="N30" i="1" s="1"/>
  <c r="G29" i="1"/>
  <c r="N29" i="1" s="1"/>
  <c r="G28" i="1"/>
  <c r="T28" i="1" s="1"/>
  <c r="G23" i="1"/>
  <c r="R23" i="1" s="1"/>
  <c r="G21" i="1"/>
  <c r="P21" i="1" s="1"/>
  <c r="G19" i="1"/>
  <c r="G18" i="1"/>
  <c r="T18" i="1" s="1"/>
  <c r="G17" i="1"/>
  <c r="T17" i="1" s="1"/>
  <c r="G15" i="1"/>
  <c r="N15" i="1" s="1"/>
  <c r="G14" i="1"/>
  <c r="N14" i="1" s="1"/>
  <c r="G13" i="1"/>
  <c r="N13" i="1" s="1"/>
  <c r="G12" i="1"/>
  <c r="N12" i="1" s="1"/>
  <c r="G11" i="1"/>
  <c r="N11" i="1" s="1"/>
  <c r="G10" i="1"/>
  <c r="N10" i="1" s="1"/>
  <c r="E41" i="1" l="1"/>
  <c r="I41" i="1" s="1"/>
  <c r="E38" i="1"/>
  <c r="I38" i="1" s="1"/>
  <c r="E40" i="1"/>
  <c r="I40" i="1" s="1"/>
  <c r="E35" i="1"/>
  <c r="H35" i="1" s="1"/>
  <c r="E31" i="1"/>
  <c r="I31" i="1" s="1"/>
  <c r="E33" i="1"/>
  <c r="H33" i="1" s="1"/>
  <c r="E26" i="1"/>
  <c r="H26" i="1" s="1"/>
  <c r="E25" i="1"/>
  <c r="I25" i="1" s="1"/>
  <c r="E24" i="1"/>
  <c r="H24" i="1" s="1"/>
  <c r="E23" i="1"/>
  <c r="I23" i="1" s="1"/>
  <c r="E22" i="1"/>
  <c r="H22" i="1" s="1"/>
  <c r="E21" i="1"/>
  <c r="H21" i="1" s="1"/>
  <c r="E20" i="1"/>
  <c r="H20" i="1" s="1"/>
  <c r="E19" i="1"/>
  <c r="H19" i="1" s="1"/>
  <c r="E18" i="1"/>
  <c r="E17" i="1"/>
  <c r="E16" i="1"/>
  <c r="H16" i="1" s="1"/>
  <c r="E15" i="1"/>
  <c r="H15" i="1" s="1"/>
  <c r="E14" i="1"/>
  <c r="H14" i="1" s="1"/>
  <c r="E13" i="1"/>
  <c r="H13" i="1" s="1"/>
  <c r="E12" i="1"/>
  <c r="H41" i="1" l="1"/>
  <c r="H40" i="1"/>
  <c r="H38" i="1"/>
  <c r="I35" i="1"/>
  <c r="H31" i="1"/>
  <c r="I17" i="1"/>
  <c r="I26" i="1"/>
  <c r="H25" i="1"/>
  <c r="I24" i="1"/>
  <c r="H23" i="1"/>
  <c r="I22" i="1"/>
  <c r="I21" i="1"/>
  <c r="I20" i="1"/>
  <c r="I18" i="1"/>
  <c r="H18" i="1"/>
  <c r="I19" i="1"/>
  <c r="H17" i="1"/>
  <c r="I16" i="1"/>
  <c r="I15" i="1"/>
  <c r="I14" i="1"/>
  <c r="I12" i="1"/>
  <c r="I13" i="1"/>
  <c r="H12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G9" i="1" l="1"/>
  <c r="N9" i="1" s="1"/>
  <c r="I33" i="1" l="1"/>
  <c r="E77" i="1"/>
  <c r="H77" i="1" s="1"/>
  <c r="I77" i="1" l="1"/>
  <c r="E98" i="1"/>
  <c r="H98" i="1" s="1"/>
  <c r="E97" i="1"/>
  <c r="H97" i="1" s="1"/>
  <c r="E96" i="1"/>
  <c r="H96" i="1" s="1"/>
  <c r="E95" i="1"/>
  <c r="H95" i="1" s="1"/>
  <c r="E94" i="1"/>
  <c r="H94" i="1" s="1"/>
  <c r="E93" i="1"/>
  <c r="H93" i="1" s="1"/>
  <c r="E92" i="1"/>
  <c r="E91" i="1"/>
  <c r="E90" i="1"/>
  <c r="H90" i="1" s="1"/>
  <c r="E89" i="1"/>
  <c r="E88" i="1"/>
  <c r="E87" i="1"/>
  <c r="E86" i="1"/>
  <c r="E85" i="1"/>
  <c r="H85" i="1" s="1"/>
  <c r="E84" i="1"/>
  <c r="E83" i="1"/>
  <c r="E82" i="1"/>
  <c r="E81" i="1"/>
  <c r="H81" i="1" s="1"/>
  <c r="E80" i="1"/>
  <c r="E79" i="1"/>
  <c r="H79" i="1" s="1"/>
  <c r="E78" i="1"/>
  <c r="E76" i="1"/>
  <c r="H76" i="1" s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H63" i="1" s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39" i="1"/>
  <c r="H39" i="1" s="1"/>
  <c r="E37" i="1"/>
  <c r="H37" i="1" s="1"/>
  <c r="E36" i="1"/>
  <c r="H36" i="1" s="1"/>
  <c r="E34" i="1"/>
  <c r="H34" i="1" s="1"/>
  <c r="E32" i="1"/>
  <c r="H32" i="1" s="1"/>
  <c r="E30" i="1"/>
  <c r="H30" i="1" s="1"/>
  <c r="E29" i="1"/>
  <c r="H29" i="1" s="1"/>
  <c r="E28" i="1"/>
  <c r="H28" i="1" s="1"/>
  <c r="H84" i="1" l="1"/>
  <c r="I84" i="1"/>
  <c r="I92" i="1"/>
  <c r="H92" i="1"/>
  <c r="H86" i="1"/>
  <c r="I86" i="1"/>
  <c r="H87" i="1"/>
  <c r="I87" i="1"/>
  <c r="I88" i="1"/>
  <c r="H88" i="1"/>
  <c r="I89" i="1"/>
  <c r="H89" i="1"/>
  <c r="I83" i="1"/>
  <c r="H83" i="1"/>
  <c r="I91" i="1"/>
  <c r="H91" i="1"/>
  <c r="I44" i="1"/>
  <c r="H44" i="1"/>
  <c r="I53" i="1"/>
  <c r="H53" i="1"/>
  <c r="I54" i="1"/>
  <c r="H54" i="1"/>
  <c r="I49" i="1"/>
  <c r="H49" i="1"/>
  <c r="I65" i="1"/>
  <c r="H65" i="1"/>
  <c r="I50" i="1"/>
  <c r="H50" i="1"/>
  <c r="I58" i="1"/>
  <c r="H58" i="1"/>
  <c r="H66" i="1"/>
  <c r="I66" i="1"/>
  <c r="I43" i="1"/>
  <c r="H43" i="1"/>
  <c r="I51" i="1"/>
  <c r="H51" i="1"/>
  <c r="I59" i="1"/>
  <c r="H59" i="1"/>
  <c r="H67" i="1"/>
  <c r="I67" i="1"/>
  <c r="I75" i="1"/>
  <c r="H75" i="1"/>
  <c r="I61" i="1"/>
  <c r="H61" i="1"/>
  <c r="I62" i="1"/>
  <c r="H62" i="1"/>
  <c r="I47" i="1"/>
  <c r="H47" i="1"/>
  <c r="I55" i="1"/>
  <c r="H55" i="1"/>
  <c r="H71" i="1"/>
  <c r="I71" i="1"/>
  <c r="I60" i="1"/>
  <c r="H60" i="1"/>
  <c r="I45" i="1"/>
  <c r="H45" i="1"/>
  <c r="I48" i="1"/>
  <c r="H48" i="1"/>
  <c r="I56" i="1"/>
  <c r="H56" i="1"/>
  <c r="H64" i="1"/>
  <c r="I64" i="1"/>
  <c r="H72" i="1"/>
  <c r="I72" i="1"/>
  <c r="I52" i="1"/>
  <c r="H52" i="1"/>
  <c r="H68" i="1"/>
  <c r="I68" i="1"/>
  <c r="I69" i="1"/>
  <c r="H69" i="1"/>
  <c r="I46" i="1"/>
  <c r="H46" i="1"/>
  <c r="H70" i="1"/>
  <c r="I70" i="1"/>
  <c r="I42" i="1"/>
  <c r="H42" i="1"/>
  <c r="I57" i="1"/>
  <c r="H57" i="1"/>
  <c r="I73" i="1"/>
  <c r="H73" i="1"/>
  <c r="I80" i="1"/>
  <c r="I78" i="1"/>
  <c r="I82" i="1"/>
  <c r="I74" i="1"/>
  <c r="I97" i="1"/>
  <c r="I94" i="1"/>
  <c r="I76" i="1"/>
  <c r="I79" i="1"/>
  <c r="I29" i="1"/>
  <c r="I30" i="1"/>
  <c r="I39" i="1"/>
  <c r="I85" i="1"/>
  <c r="I98" i="1"/>
  <c r="I36" i="1"/>
  <c r="I95" i="1"/>
  <c r="I34" i="1"/>
  <c r="I81" i="1"/>
  <c r="I96" i="1"/>
  <c r="I63" i="1"/>
  <c r="I90" i="1"/>
  <c r="I93" i="1"/>
  <c r="I28" i="1"/>
  <c r="I32" i="1"/>
  <c r="I37" i="1"/>
  <c r="H74" i="1"/>
  <c r="H78" i="1"/>
  <c r="H80" i="1"/>
  <c r="H82" i="1"/>
  <c r="E11" i="1" l="1"/>
  <c r="H11" i="1" s="1"/>
  <c r="E10" i="1"/>
  <c r="H10" i="1" s="1"/>
  <c r="E9" i="1"/>
  <c r="H9" i="1" s="1"/>
  <c r="I11" i="1" l="1"/>
  <c r="I10" i="1"/>
  <c r="I9" i="1"/>
  <c r="Y99" i="1" l="1"/>
  <c r="U99" i="1" l="1"/>
  <c r="X99" i="1"/>
  <c r="Z99" i="1"/>
  <c r="Q99" i="1"/>
  <c r="Q109" i="1" s="1"/>
  <c r="V99" i="1" l="1"/>
  <c r="M99" i="1"/>
  <c r="M105" i="1" s="1"/>
  <c r="F99" i="1"/>
  <c r="O99" i="1"/>
  <c r="O107" i="1" s="1"/>
  <c r="N99" i="1"/>
  <c r="N105" i="1" s="1"/>
  <c r="W99" i="1"/>
  <c r="R99" i="1"/>
  <c r="R109" i="1" s="1"/>
  <c r="P99" i="1"/>
  <c r="P107" i="1" s="1"/>
  <c r="S99" i="1"/>
  <c r="S111" i="1" s="1"/>
  <c r="T99" i="1" l="1"/>
  <c r="T111" i="1" s="1"/>
  <c r="G99" i="1" l="1"/>
</calcChain>
</file>

<file path=xl/sharedStrings.xml><?xml version="1.0" encoding="utf-8"?>
<sst xmlns="http://schemas.openxmlformats.org/spreadsheetml/2006/main" count="392" uniqueCount="199">
  <si>
    <t>Nr pom.</t>
  </si>
  <si>
    <t>Opis pomieszczenia</t>
  </si>
  <si>
    <t>Ilość powietrza nawiewanego</t>
  </si>
  <si>
    <t>Ilość powietrza wywiewanego</t>
  </si>
  <si>
    <t>-</t>
  </si>
  <si>
    <t>1/h</t>
  </si>
  <si>
    <r>
      <t>m</t>
    </r>
    <r>
      <rPr>
        <i/>
        <vertAlign val="superscript"/>
        <sz val="10"/>
        <rFont val="Arial"/>
        <family val="2"/>
        <charset val="238"/>
      </rPr>
      <t>3</t>
    </r>
  </si>
  <si>
    <r>
      <t>m</t>
    </r>
    <r>
      <rPr>
        <i/>
        <vertAlign val="superscript"/>
        <sz val="10"/>
        <rFont val="Arial"/>
        <family val="2"/>
        <charset val="238"/>
      </rPr>
      <t>3</t>
    </r>
    <r>
      <rPr>
        <i/>
        <sz val="10"/>
        <rFont val="Arial"/>
        <family val="2"/>
        <charset val="238"/>
      </rPr>
      <t>/h</t>
    </r>
  </si>
  <si>
    <t>Kuba-tura</t>
  </si>
  <si>
    <t>Pow.</t>
  </si>
  <si>
    <r>
      <t>m</t>
    </r>
    <r>
      <rPr>
        <i/>
        <vertAlign val="superscript"/>
        <sz val="10"/>
        <rFont val="Arial"/>
        <family val="2"/>
        <charset val="238"/>
      </rPr>
      <t>2</t>
    </r>
  </si>
  <si>
    <t>W1</t>
  </si>
  <si>
    <t>Wys.</t>
  </si>
  <si>
    <t>m</t>
  </si>
  <si>
    <t>Ilość wymian naw.</t>
  </si>
  <si>
    <t>Ilość wymian wyw.</t>
  </si>
  <si>
    <t>N1</t>
  </si>
  <si>
    <t>N2</t>
  </si>
  <si>
    <t>W2</t>
  </si>
  <si>
    <t>N3</t>
  </si>
  <si>
    <t>W3</t>
  </si>
  <si>
    <t>N4</t>
  </si>
  <si>
    <t>Nr zesp. naw.</t>
  </si>
  <si>
    <t>RAZEM</t>
  </si>
  <si>
    <t>Nr zesp. wyw.</t>
  </si>
  <si>
    <t>komunikacja</t>
  </si>
  <si>
    <t>sanit.</t>
  </si>
  <si>
    <t>rejestracja</t>
  </si>
  <si>
    <t>śluza</t>
  </si>
  <si>
    <t>p.porz.</t>
  </si>
  <si>
    <t>izolatka</t>
  </si>
  <si>
    <t>biel.czysta</t>
  </si>
  <si>
    <t>brudownik</t>
  </si>
  <si>
    <t>sanit.pers.</t>
  </si>
  <si>
    <t>wentylatorownia</t>
  </si>
  <si>
    <t>magazyn</t>
  </si>
  <si>
    <t>pok.socjalny</t>
  </si>
  <si>
    <t>komunikacja wewnętrzna</t>
  </si>
  <si>
    <t>sekretariat</t>
  </si>
  <si>
    <t>W4</t>
  </si>
  <si>
    <t>wiatrołap</t>
  </si>
  <si>
    <t>pokój socjalny</t>
  </si>
  <si>
    <t>PARTER</t>
  </si>
  <si>
    <t>A0.01</t>
  </si>
  <si>
    <t>przeds.</t>
  </si>
  <si>
    <t>A0.02</t>
  </si>
  <si>
    <t>komunikacja (hol NPL)</t>
  </si>
  <si>
    <t>A0.03</t>
  </si>
  <si>
    <t>rejestr.</t>
  </si>
  <si>
    <t>A0.04</t>
  </si>
  <si>
    <t>gab.konsultacyjny</t>
  </si>
  <si>
    <t>A0.05</t>
  </si>
  <si>
    <t>A0.06</t>
  </si>
  <si>
    <t>A0.07</t>
  </si>
  <si>
    <t>kom.</t>
  </si>
  <si>
    <t>A0.08</t>
  </si>
  <si>
    <t>A0.09</t>
  </si>
  <si>
    <t>garaż karetek</t>
  </si>
  <si>
    <t>A0.10</t>
  </si>
  <si>
    <t>A0.11</t>
  </si>
  <si>
    <t>szatnia prac.męska</t>
  </si>
  <si>
    <t>A0.12</t>
  </si>
  <si>
    <t>A0.13</t>
  </si>
  <si>
    <t>szatnia prac.damska</t>
  </si>
  <si>
    <t>A0.14</t>
  </si>
  <si>
    <t>A0.15</t>
  </si>
  <si>
    <t>A0.16</t>
  </si>
  <si>
    <t>A0.17</t>
  </si>
  <si>
    <t>lek.dyżurny</t>
  </si>
  <si>
    <t>A0.18</t>
  </si>
  <si>
    <t>PIĘTRO -1</t>
  </si>
  <si>
    <t>A1.01</t>
  </si>
  <si>
    <t>hol karetek</t>
  </si>
  <si>
    <t>A1.02</t>
  </si>
  <si>
    <t>A1.03</t>
  </si>
  <si>
    <t>A1.04</t>
  </si>
  <si>
    <t>A1.05</t>
  </si>
  <si>
    <t>dekontamin.</t>
  </si>
  <si>
    <t>A1.06</t>
  </si>
  <si>
    <t>sala resuscyt.-zabiegowa</t>
  </si>
  <si>
    <t>A1.07</t>
  </si>
  <si>
    <t>sala.wst. intensywnej terapii</t>
  </si>
  <si>
    <t>A1.08</t>
  </si>
  <si>
    <t>pkt obserwacji</t>
  </si>
  <si>
    <t>A1.09</t>
  </si>
  <si>
    <t>sala obserwacyjna</t>
  </si>
  <si>
    <t>A1.10</t>
  </si>
  <si>
    <t>A1.11</t>
  </si>
  <si>
    <t>A1.12</t>
  </si>
  <si>
    <t>A1.13</t>
  </si>
  <si>
    <t>A1.14</t>
  </si>
  <si>
    <t>A1.15</t>
  </si>
  <si>
    <t>A1.16</t>
  </si>
  <si>
    <t>A1.17</t>
  </si>
  <si>
    <t>wiatr.</t>
  </si>
  <si>
    <t>A1.18</t>
  </si>
  <si>
    <t>rezerwa</t>
  </si>
  <si>
    <t>A1.19</t>
  </si>
  <si>
    <t>pok.opisów</t>
  </si>
  <si>
    <t>A1.20</t>
  </si>
  <si>
    <t>A1.21</t>
  </si>
  <si>
    <t>A1.22</t>
  </si>
  <si>
    <t>p.socjalny</t>
  </si>
  <si>
    <t>A1.23</t>
  </si>
  <si>
    <t>A1.24</t>
  </si>
  <si>
    <t>sanit.ogólny</t>
  </si>
  <si>
    <t>A1.25</t>
  </si>
  <si>
    <t>A1.26</t>
  </si>
  <si>
    <t>gabinet triage</t>
  </si>
  <si>
    <t>A1.27</t>
  </si>
  <si>
    <t>A1.28</t>
  </si>
  <si>
    <t>A1.29</t>
  </si>
  <si>
    <t>hol wejściowy</t>
  </si>
  <si>
    <t>B1.30</t>
  </si>
  <si>
    <t>poczekalnia</t>
  </si>
  <si>
    <t>B1.31</t>
  </si>
  <si>
    <t>poczekalnia dla dzieci</t>
  </si>
  <si>
    <t>B1.32</t>
  </si>
  <si>
    <t>pokój opieki</t>
  </si>
  <si>
    <t>B1.33</t>
  </si>
  <si>
    <t>B1.34</t>
  </si>
  <si>
    <t>B1.35</t>
  </si>
  <si>
    <t>gabinet zabiegowy</t>
  </si>
  <si>
    <t>B1.36</t>
  </si>
  <si>
    <t>sala zabiegowa</t>
  </si>
  <si>
    <t>B1.37</t>
  </si>
  <si>
    <t>gipsownia</t>
  </si>
  <si>
    <t>B1.38</t>
  </si>
  <si>
    <t>lekarz dyżurny 2</t>
  </si>
  <si>
    <t>B1.39</t>
  </si>
  <si>
    <t>B1.40</t>
  </si>
  <si>
    <t>B1.41</t>
  </si>
  <si>
    <t>lekarz dyżurny 1</t>
  </si>
  <si>
    <t>B1.42</t>
  </si>
  <si>
    <t>B1.43</t>
  </si>
  <si>
    <t>pok.koordynatora</t>
  </si>
  <si>
    <t>B1.44</t>
  </si>
  <si>
    <t>B1.45</t>
  </si>
  <si>
    <t>B1.46</t>
  </si>
  <si>
    <t>s.pers.</t>
  </si>
  <si>
    <t>B1.47</t>
  </si>
  <si>
    <t>bielizna brudna</t>
  </si>
  <si>
    <t>B1.48</t>
  </si>
  <si>
    <t>komunik. wewnętrzna</t>
  </si>
  <si>
    <t>B1.49</t>
  </si>
  <si>
    <t>B1.50</t>
  </si>
  <si>
    <t>B1.51</t>
  </si>
  <si>
    <t>B1.52</t>
  </si>
  <si>
    <t>B1.53</t>
  </si>
  <si>
    <t>piel.oddział.</t>
  </si>
  <si>
    <t>B1.54</t>
  </si>
  <si>
    <t>B1.55</t>
  </si>
  <si>
    <t>B1.56</t>
  </si>
  <si>
    <t>g.gin.-położniczy</t>
  </si>
  <si>
    <t>B1.57</t>
  </si>
  <si>
    <t>B1.58</t>
  </si>
  <si>
    <t>B1.59</t>
  </si>
  <si>
    <t>B1.60</t>
  </si>
  <si>
    <t>sanit.nps.d.</t>
  </si>
  <si>
    <t>B1.61</t>
  </si>
  <si>
    <t>sanit.nps.m.</t>
  </si>
  <si>
    <t>B1.62</t>
  </si>
  <si>
    <t>p.porządk.</t>
  </si>
  <si>
    <t>B1.63</t>
  </si>
  <si>
    <t>gab.konsultacyjny 6</t>
  </si>
  <si>
    <t>B1.64</t>
  </si>
  <si>
    <t>gabinet rozmów</t>
  </si>
  <si>
    <t>B1.65</t>
  </si>
  <si>
    <t>gab.konsultacyjny 5</t>
  </si>
  <si>
    <t>B1.66</t>
  </si>
  <si>
    <t>gab.konsultacyjny 4</t>
  </si>
  <si>
    <t>B1.67</t>
  </si>
  <si>
    <t>B1.68</t>
  </si>
  <si>
    <t>gab.konsultacyjny 3</t>
  </si>
  <si>
    <t>B1.69</t>
  </si>
  <si>
    <t>B1.70</t>
  </si>
  <si>
    <t>gab.konsultacyjny 2</t>
  </si>
  <si>
    <t>B1.71</t>
  </si>
  <si>
    <t>gab.konsultacyjny 1</t>
  </si>
  <si>
    <t>medyczna</t>
  </si>
  <si>
    <t>szatnie</t>
  </si>
  <si>
    <t>techniczne</t>
  </si>
  <si>
    <t>wywiewy</t>
  </si>
  <si>
    <t>WYW</t>
  </si>
  <si>
    <t>garaże</t>
  </si>
  <si>
    <t>NW1 z wymiennikiem glikolowym: Qct=90 kW; Qch=40 kW; Pel=11 kW</t>
  </si>
  <si>
    <t>NW2 z wymiennikiem krzyżowym: Qct=6 kW; Qch=6 kW; Pel=2 kW</t>
  </si>
  <si>
    <t>NW3 z wymiennikiem krzyżowym: Qct=3 kW; Qch=3 kW; Pel=1 kW</t>
  </si>
  <si>
    <t>NW4 z wymiennikiem glikolowym: Qct=15 kW; Pel=2 kW</t>
  </si>
  <si>
    <t>wentylatory wywiewne Pel=3 kW</t>
  </si>
  <si>
    <t>Qct</t>
  </si>
  <si>
    <t>Qco</t>
  </si>
  <si>
    <t>Qch</t>
  </si>
  <si>
    <t>kW</t>
  </si>
  <si>
    <t>(w tym 14 kW dla części istniejącej - modernizowanej)</t>
  </si>
  <si>
    <t>Qcwu h max</t>
  </si>
  <si>
    <t>Qcwu h śr</t>
  </si>
  <si>
    <t>=</t>
  </si>
  <si>
    <t>SOR Ciechanów - bilans ilości powietrza wentylacyjnego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</si>
</sst>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8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2" fillId="0" borderId="0" applyNumberFormat="0" applyFill="0" applyBorder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/>
    </xf>
    <xf numFmtId="0" fontId="1" fillId="2" borderId="5" xfId="0" quotePrefix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5" fillId="0" borderId="0" xfId="0" applyFont="1"/>
    <xf numFmtId="0" fontId="4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center"/>
    </xf>
    <xf numFmtId="2" fontId="6" fillId="0" borderId="7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3" borderId="0" xfId="0" applyFill="1"/>
    <xf numFmtId="0" fontId="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2" fontId="0" fillId="2" borderId="2" xfId="0" applyNumberForma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/>
    </xf>
    <xf numFmtId="2" fontId="8" fillId="0" borderId="14" xfId="1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0" fillId="0" borderId="16" xfId="0" applyBorder="1"/>
    <xf numFmtId="2" fontId="0" fillId="0" borderId="16" xfId="0" applyNumberFormat="1" applyBorder="1" applyAlignment="1">
      <alignment horizontal="center"/>
    </xf>
    <xf numFmtId="164" fontId="0" fillId="0" borderId="16" xfId="0" applyNumberFormat="1" applyBorder="1"/>
    <xf numFmtId="0" fontId="0" fillId="0" borderId="16" xfId="0" applyBorder="1" applyAlignment="1">
      <alignment horizontal="center"/>
    </xf>
    <xf numFmtId="164" fontId="0" fillId="0" borderId="18" xfId="0" applyNumberFormat="1" applyBorder="1"/>
    <xf numFmtId="0" fontId="0" fillId="0" borderId="19" xfId="0" applyBorder="1" applyAlignment="1">
      <alignment horizontal="center"/>
    </xf>
    <xf numFmtId="0" fontId="11" fillId="0" borderId="17" xfId="0" applyFont="1" applyBorder="1" applyAlignment="1">
      <alignment horizontal="right"/>
    </xf>
    <xf numFmtId="0" fontId="9" fillId="3" borderId="0" xfId="0" applyFont="1" applyFill="1"/>
    <xf numFmtId="0" fontId="0" fillId="0" borderId="0" xfId="0" applyAlignment="1">
      <alignment horizontal="right"/>
    </xf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 wrapText="1"/>
    </xf>
    <xf numFmtId="2" fontId="3" fillId="0" borderId="0" xfId="0" applyNumberFormat="1" applyFont="1"/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A30AD658-6A8E-4323-A594-A41E62FAC6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4"/>
  <sheetViews>
    <sheetView tabSelected="1" topLeftCell="A4" zoomScale="93" zoomScaleNormal="93" workbookViewId="0">
      <pane ySplit="1440" activePane="bottomLeft"/>
      <selection activeCell="AA4" sqref="AA1:BE1048576"/>
      <selection pane="bottomLeft" activeCell="B111" sqref="B111:B114"/>
    </sheetView>
  </sheetViews>
  <sheetFormatPr defaultRowHeight="12.75" x14ac:dyDescent="0.2"/>
  <cols>
    <col min="1" max="1" width="8.42578125" customWidth="1"/>
    <col min="2" max="2" width="27.42578125" customWidth="1"/>
    <col min="3" max="3" width="6.5703125" style="34" customWidth="1"/>
    <col min="4" max="4" width="5.42578125" customWidth="1"/>
    <col min="5" max="5" width="6.28515625" customWidth="1"/>
    <col min="6" max="7" width="12.7109375" style="1" customWidth="1"/>
    <col min="8" max="9" width="10.28515625" bestFit="1" customWidth="1"/>
    <col min="10" max="10" width="5.7109375" style="1" customWidth="1"/>
    <col min="11" max="11" width="6.85546875" style="1" customWidth="1"/>
    <col min="12" max="12" width="5.28515625" customWidth="1"/>
    <col min="13" max="13" width="6.5703125" style="22" customWidth="1"/>
    <col min="14" max="14" width="6.5703125" customWidth="1"/>
    <col min="15" max="15" width="6.5703125" style="22" customWidth="1"/>
    <col min="16" max="16" width="6.5703125" customWidth="1"/>
    <col min="17" max="17" width="6.5703125" style="22" customWidth="1"/>
    <col min="18" max="18" width="6.5703125" customWidth="1"/>
    <col min="19" max="19" width="6.5703125" style="22" customWidth="1"/>
    <col min="20" max="20" width="6.5703125" customWidth="1"/>
    <col min="21" max="21" width="6.5703125" style="22" customWidth="1"/>
    <col min="22" max="22" width="6.5703125" customWidth="1"/>
    <col min="23" max="23" width="6.5703125" style="22" customWidth="1"/>
    <col min="24" max="24" width="6.5703125" customWidth="1"/>
    <col min="25" max="25" width="6.5703125" style="22" customWidth="1"/>
    <col min="26" max="26" width="6.5703125" customWidth="1"/>
  </cols>
  <sheetData>
    <row r="1" spans="1:26" ht="18" x14ac:dyDescent="0.25">
      <c r="A1" s="12" t="s">
        <v>198</v>
      </c>
    </row>
    <row r="2" spans="1:26" ht="18" x14ac:dyDescent="0.25">
      <c r="A2" s="12"/>
    </row>
    <row r="5" spans="1:26" ht="13.5" thickBot="1" x14ac:dyDescent="0.25">
      <c r="M5" s="48" t="s">
        <v>179</v>
      </c>
      <c r="O5" s="48" t="s">
        <v>180</v>
      </c>
      <c r="Q5" s="48" t="s">
        <v>181</v>
      </c>
      <c r="S5" s="48" t="s">
        <v>184</v>
      </c>
      <c r="U5" s="48" t="s">
        <v>182</v>
      </c>
      <c r="W5" s="48"/>
      <c r="Y5" s="48"/>
    </row>
    <row r="6" spans="1:26" ht="38.25" x14ac:dyDescent="0.2">
      <c r="A6" s="2" t="s">
        <v>0</v>
      </c>
      <c r="B6" s="3" t="s">
        <v>1</v>
      </c>
      <c r="C6" s="32" t="s">
        <v>9</v>
      </c>
      <c r="D6" s="4" t="s">
        <v>12</v>
      </c>
      <c r="E6" s="4" t="s">
        <v>8</v>
      </c>
      <c r="F6" s="4" t="s">
        <v>2</v>
      </c>
      <c r="G6" s="4" t="s">
        <v>3</v>
      </c>
      <c r="H6" s="4" t="s">
        <v>14</v>
      </c>
      <c r="I6" s="4" t="s">
        <v>15</v>
      </c>
      <c r="J6" s="4" t="s">
        <v>22</v>
      </c>
      <c r="K6" s="35" t="s">
        <v>24</v>
      </c>
      <c r="M6" s="23" t="s">
        <v>16</v>
      </c>
      <c r="N6" s="19" t="s">
        <v>11</v>
      </c>
      <c r="O6" s="25" t="s">
        <v>17</v>
      </c>
      <c r="P6" s="20" t="s">
        <v>18</v>
      </c>
      <c r="Q6" s="25" t="s">
        <v>19</v>
      </c>
      <c r="R6" s="20" t="s">
        <v>20</v>
      </c>
      <c r="S6" s="25" t="s">
        <v>21</v>
      </c>
      <c r="T6" s="20" t="s">
        <v>39</v>
      </c>
      <c r="U6" s="25" t="s">
        <v>183</v>
      </c>
      <c r="V6" s="20"/>
      <c r="W6" s="25"/>
      <c r="X6" s="20"/>
      <c r="Y6" s="25"/>
      <c r="Z6" s="20"/>
    </row>
    <row r="7" spans="1:26" ht="15" thickBot="1" x14ac:dyDescent="0.25">
      <c r="A7" s="5" t="s">
        <v>4</v>
      </c>
      <c r="B7" s="6" t="s">
        <v>4</v>
      </c>
      <c r="C7" s="33" t="s">
        <v>10</v>
      </c>
      <c r="D7" s="7" t="s">
        <v>13</v>
      </c>
      <c r="E7" s="7" t="s">
        <v>6</v>
      </c>
      <c r="F7" s="7" t="s">
        <v>7</v>
      </c>
      <c r="G7" s="7" t="s">
        <v>7</v>
      </c>
      <c r="H7" s="7" t="s">
        <v>5</v>
      </c>
      <c r="I7" s="7" t="s">
        <v>5</v>
      </c>
      <c r="J7" s="7" t="s">
        <v>4</v>
      </c>
      <c r="K7" s="8" t="s">
        <v>4</v>
      </c>
      <c r="M7" s="24"/>
      <c r="N7" s="1"/>
      <c r="O7" s="24"/>
      <c r="P7" s="1"/>
      <c r="Q7" s="24"/>
      <c r="R7" s="1"/>
      <c r="S7" s="24"/>
      <c r="T7" s="1"/>
      <c r="U7" s="24"/>
      <c r="V7" s="1"/>
      <c r="W7" s="24"/>
      <c r="X7" s="1"/>
      <c r="Y7" s="24"/>
      <c r="Z7" s="1"/>
    </row>
    <row r="8" spans="1:26" ht="12.75" customHeight="1" x14ac:dyDescent="0.2">
      <c r="A8" s="13" t="s">
        <v>70</v>
      </c>
      <c r="B8" s="14"/>
      <c r="C8" s="36"/>
      <c r="D8" s="14"/>
      <c r="E8" s="14"/>
      <c r="F8" s="18"/>
      <c r="G8" s="15"/>
      <c r="H8" s="14"/>
      <c r="I8" s="14"/>
      <c r="J8" s="15"/>
      <c r="K8" s="21"/>
      <c r="M8" s="24"/>
      <c r="N8" s="1"/>
      <c r="O8" s="24"/>
      <c r="P8" s="1"/>
      <c r="Q8" s="24"/>
      <c r="R8" s="1"/>
      <c r="S8" s="24"/>
      <c r="T8" s="1"/>
      <c r="U8" s="24"/>
      <c r="V8" s="1"/>
      <c r="W8" s="24"/>
      <c r="X8" s="1"/>
      <c r="Y8" s="24"/>
      <c r="Z8" s="1"/>
    </row>
    <row r="9" spans="1:26" ht="12.75" customHeight="1" x14ac:dyDescent="0.2">
      <c r="A9" s="50" t="s">
        <v>43</v>
      </c>
      <c r="B9" s="50" t="s">
        <v>44</v>
      </c>
      <c r="C9" s="37">
        <v>10.46</v>
      </c>
      <c r="D9" s="16">
        <v>3</v>
      </c>
      <c r="E9" s="11">
        <f t="shared" ref="E9" si="0">C9*D9</f>
        <v>31.380000000000003</v>
      </c>
      <c r="F9" s="9">
        <v>60</v>
      </c>
      <c r="G9" s="9">
        <f t="shared" ref="G9:G42" si="1">F9</f>
        <v>60</v>
      </c>
      <c r="H9" s="17">
        <f t="shared" ref="H9" si="2">F9/E9</f>
        <v>1.9120458891013383</v>
      </c>
      <c r="I9" s="17">
        <f t="shared" ref="I9" si="3">G9/E9</f>
        <v>1.9120458891013383</v>
      </c>
      <c r="J9" s="39" t="s">
        <v>16</v>
      </c>
      <c r="K9" s="38" t="s">
        <v>11</v>
      </c>
      <c r="M9" s="24">
        <f>F9</f>
        <v>60</v>
      </c>
      <c r="N9" s="1">
        <f>G9</f>
        <v>60</v>
      </c>
      <c r="O9" s="24"/>
      <c r="P9" s="1"/>
      <c r="Q9" s="24"/>
      <c r="R9" s="1"/>
      <c r="S9" s="24"/>
      <c r="T9" s="1"/>
      <c r="U9" s="24"/>
      <c r="V9" s="1"/>
      <c r="W9" s="24"/>
      <c r="X9" s="1"/>
      <c r="Y9" s="24"/>
      <c r="Z9" s="1"/>
    </row>
    <row r="10" spans="1:26" ht="12.75" customHeight="1" x14ac:dyDescent="0.2">
      <c r="A10" s="50" t="s">
        <v>45</v>
      </c>
      <c r="B10" s="50" t="s">
        <v>46</v>
      </c>
      <c r="C10" s="37">
        <v>58.16</v>
      </c>
      <c r="D10" s="16">
        <v>3</v>
      </c>
      <c r="E10" s="11">
        <f t="shared" ref="E10:E14" si="4">C10*D10</f>
        <v>174.48</v>
      </c>
      <c r="F10" s="9">
        <v>600</v>
      </c>
      <c r="G10" s="9">
        <f t="shared" si="1"/>
        <v>600</v>
      </c>
      <c r="H10" s="17">
        <f t="shared" ref="H10:H15" si="5">F10/E10</f>
        <v>3.4387895460797799</v>
      </c>
      <c r="I10" s="17">
        <f t="shared" ref="I10:I15" si="6">G10/E10</f>
        <v>3.4387895460797799</v>
      </c>
      <c r="J10" s="39" t="s">
        <v>16</v>
      </c>
      <c r="K10" s="38" t="s">
        <v>11</v>
      </c>
      <c r="M10" s="24">
        <f t="shared" ref="M10:M25" si="7">F10</f>
        <v>600</v>
      </c>
      <c r="N10" s="1">
        <f t="shared" ref="N10:N25" si="8">G10</f>
        <v>600</v>
      </c>
      <c r="O10" s="24"/>
      <c r="P10" s="1"/>
      <c r="Q10" s="24"/>
      <c r="R10" s="1"/>
      <c r="S10" s="24"/>
      <c r="T10" s="1"/>
      <c r="U10" s="24"/>
      <c r="V10" s="1"/>
      <c r="W10" s="24"/>
      <c r="X10" s="1"/>
      <c r="Y10" s="24"/>
      <c r="Z10" s="1"/>
    </row>
    <row r="11" spans="1:26" ht="12.75" customHeight="1" x14ac:dyDescent="0.2">
      <c r="A11" s="50" t="s">
        <v>47</v>
      </c>
      <c r="B11" s="50" t="s">
        <v>48</v>
      </c>
      <c r="C11" s="37">
        <v>9.7899999999999991</v>
      </c>
      <c r="D11" s="16">
        <v>3</v>
      </c>
      <c r="E11" s="11">
        <f t="shared" si="4"/>
        <v>29.369999999999997</v>
      </c>
      <c r="F11" s="9">
        <v>90</v>
      </c>
      <c r="G11" s="9">
        <f t="shared" si="1"/>
        <v>90</v>
      </c>
      <c r="H11" s="17">
        <f t="shared" si="5"/>
        <v>3.0643513789581207</v>
      </c>
      <c r="I11" s="17">
        <f t="shared" si="6"/>
        <v>3.0643513789581207</v>
      </c>
      <c r="J11" s="39" t="s">
        <v>16</v>
      </c>
      <c r="K11" s="38" t="s">
        <v>11</v>
      </c>
      <c r="M11" s="24">
        <f t="shared" si="7"/>
        <v>90</v>
      </c>
      <c r="N11" s="1">
        <f t="shared" si="8"/>
        <v>90</v>
      </c>
      <c r="O11" s="24"/>
      <c r="P11" s="1"/>
      <c r="Q11" s="24"/>
      <c r="R11" s="1"/>
      <c r="S11" s="24"/>
      <c r="T11" s="1"/>
      <c r="U11" s="24"/>
      <c r="V11" s="1"/>
      <c r="W11" s="24"/>
      <c r="X11" s="1"/>
      <c r="Y11" s="24"/>
      <c r="Z11" s="1"/>
    </row>
    <row r="12" spans="1:26" ht="12.75" customHeight="1" x14ac:dyDescent="0.2">
      <c r="A12" s="50" t="s">
        <v>49</v>
      </c>
      <c r="B12" s="50" t="s">
        <v>50</v>
      </c>
      <c r="C12" s="37">
        <v>16.579999999999998</v>
      </c>
      <c r="D12" s="16">
        <v>3</v>
      </c>
      <c r="E12" s="11">
        <f t="shared" si="4"/>
        <v>49.739999999999995</v>
      </c>
      <c r="F12" s="9">
        <v>90</v>
      </c>
      <c r="G12" s="9">
        <f t="shared" si="1"/>
        <v>90</v>
      </c>
      <c r="H12" s="17">
        <f t="shared" si="5"/>
        <v>1.8094089264173705</v>
      </c>
      <c r="I12" s="17">
        <f t="shared" si="6"/>
        <v>1.8094089264173705</v>
      </c>
      <c r="J12" s="39" t="s">
        <v>16</v>
      </c>
      <c r="K12" s="38" t="s">
        <v>11</v>
      </c>
      <c r="M12" s="24">
        <f t="shared" si="7"/>
        <v>90</v>
      </c>
      <c r="N12" s="1">
        <f t="shared" si="8"/>
        <v>90</v>
      </c>
      <c r="O12" s="24"/>
      <c r="P12" s="1"/>
      <c r="Q12" s="24"/>
      <c r="R12" s="1"/>
      <c r="S12" s="24"/>
      <c r="T12" s="1"/>
      <c r="U12" s="24"/>
      <c r="V12" s="1"/>
      <c r="W12" s="24"/>
      <c r="X12" s="1"/>
      <c r="Y12" s="24"/>
      <c r="Z12" s="1"/>
    </row>
    <row r="13" spans="1:26" ht="12.75" customHeight="1" x14ac:dyDescent="0.2">
      <c r="A13" s="50" t="s">
        <v>51</v>
      </c>
      <c r="B13" s="50" t="s">
        <v>50</v>
      </c>
      <c r="C13" s="37">
        <v>13.83</v>
      </c>
      <c r="D13" s="16">
        <v>3</v>
      </c>
      <c r="E13" s="11">
        <f t="shared" si="4"/>
        <v>41.49</v>
      </c>
      <c r="F13" s="9">
        <v>90</v>
      </c>
      <c r="G13" s="9">
        <f t="shared" si="1"/>
        <v>90</v>
      </c>
      <c r="H13" s="17">
        <f t="shared" si="5"/>
        <v>2.1691973969631237</v>
      </c>
      <c r="I13" s="17">
        <f t="shared" si="6"/>
        <v>2.1691973969631237</v>
      </c>
      <c r="J13" s="39" t="s">
        <v>16</v>
      </c>
      <c r="K13" s="38" t="s">
        <v>11</v>
      </c>
      <c r="M13" s="24">
        <f t="shared" si="7"/>
        <v>90</v>
      </c>
      <c r="N13" s="1">
        <f t="shared" si="8"/>
        <v>90</v>
      </c>
      <c r="O13" s="24"/>
      <c r="P13" s="1"/>
      <c r="Q13" s="24"/>
      <c r="R13" s="1"/>
      <c r="S13" s="24"/>
      <c r="T13" s="1"/>
      <c r="U13" s="24"/>
      <c r="V13" s="1"/>
      <c r="W13" s="24"/>
      <c r="X13" s="1"/>
      <c r="Y13" s="24"/>
      <c r="Z13" s="1"/>
    </row>
    <row r="14" spans="1:26" ht="12.75" customHeight="1" x14ac:dyDescent="0.2">
      <c r="A14" s="50" t="s">
        <v>52</v>
      </c>
      <c r="B14" s="50" t="s">
        <v>40</v>
      </c>
      <c r="C14" s="37">
        <v>21.75</v>
      </c>
      <c r="D14" s="16">
        <v>3</v>
      </c>
      <c r="E14" s="11">
        <f t="shared" si="4"/>
        <v>65.25</v>
      </c>
      <c r="F14" s="9">
        <v>130</v>
      </c>
      <c r="G14" s="9">
        <f t="shared" si="1"/>
        <v>130</v>
      </c>
      <c r="H14" s="17">
        <f t="shared" si="5"/>
        <v>1.9923371647509578</v>
      </c>
      <c r="I14" s="17">
        <f t="shared" si="6"/>
        <v>1.9923371647509578</v>
      </c>
      <c r="J14" s="39" t="s">
        <v>16</v>
      </c>
      <c r="K14" s="38" t="s">
        <v>11</v>
      </c>
      <c r="M14" s="24">
        <f t="shared" si="7"/>
        <v>130</v>
      </c>
      <c r="N14" s="1">
        <f t="shared" si="8"/>
        <v>130</v>
      </c>
      <c r="O14" s="24"/>
      <c r="P14" s="1"/>
      <c r="Q14" s="24"/>
      <c r="R14" s="1"/>
      <c r="S14" s="24"/>
      <c r="T14" s="1"/>
      <c r="U14" s="24"/>
      <c r="V14" s="1"/>
      <c r="W14" s="24"/>
      <c r="X14" s="1"/>
      <c r="Y14" s="24"/>
      <c r="Z14" s="1"/>
    </row>
    <row r="15" spans="1:26" ht="12.75" customHeight="1" x14ac:dyDescent="0.2">
      <c r="A15" s="50" t="s">
        <v>53</v>
      </c>
      <c r="B15" s="50" t="s">
        <v>54</v>
      </c>
      <c r="C15" s="37">
        <v>5.48</v>
      </c>
      <c r="D15" s="16">
        <v>3</v>
      </c>
      <c r="E15" s="11">
        <f t="shared" ref="E15:E16" si="9">C15*D15</f>
        <v>16.440000000000001</v>
      </c>
      <c r="F15" s="9">
        <v>30</v>
      </c>
      <c r="G15" s="9">
        <f t="shared" si="1"/>
        <v>30</v>
      </c>
      <c r="H15" s="17">
        <f t="shared" si="5"/>
        <v>1.824817518248175</v>
      </c>
      <c r="I15" s="17">
        <f t="shared" si="6"/>
        <v>1.824817518248175</v>
      </c>
      <c r="J15" s="39" t="s">
        <v>16</v>
      </c>
      <c r="K15" s="38" t="s">
        <v>11</v>
      </c>
      <c r="M15" s="24">
        <f t="shared" si="7"/>
        <v>30</v>
      </c>
      <c r="N15" s="1">
        <f t="shared" si="8"/>
        <v>30</v>
      </c>
      <c r="O15" s="24"/>
      <c r="P15" s="1"/>
      <c r="Q15" s="24"/>
      <c r="R15" s="1"/>
      <c r="S15" s="24"/>
      <c r="T15" s="1"/>
      <c r="U15" s="24"/>
      <c r="V15" s="1"/>
      <c r="W15" s="24"/>
      <c r="X15" s="1"/>
      <c r="Y15" s="24"/>
      <c r="Z15" s="1"/>
    </row>
    <row r="16" spans="1:26" ht="12.75" customHeight="1" x14ac:dyDescent="0.2">
      <c r="A16" s="50" t="s">
        <v>55</v>
      </c>
      <c r="B16" s="50" t="s">
        <v>29</v>
      </c>
      <c r="C16" s="37">
        <v>4.2</v>
      </c>
      <c r="D16" s="16">
        <v>3</v>
      </c>
      <c r="E16" s="11">
        <f t="shared" si="9"/>
        <v>12.600000000000001</v>
      </c>
      <c r="F16" s="9"/>
      <c r="G16" s="9">
        <v>30</v>
      </c>
      <c r="H16" s="17">
        <f t="shared" ref="H16" si="10">F16/E16</f>
        <v>0</v>
      </c>
      <c r="I16" s="17">
        <f t="shared" ref="I16" si="11">G16/E16</f>
        <v>2.3809523809523805</v>
      </c>
      <c r="J16" s="39"/>
      <c r="K16" s="38" t="s">
        <v>183</v>
      </c>
      <c r="M16" s="24"/>
      <c r="N16" s="1"/>
      <c r="O16" s="24"/>
      <c r="P16" s="1"/>
      <c r="Q16" s="24"/>
      <c r="R16" s="1"/>
      <c r="S16" s="24"/>
      <c r="T16" s="1"/>
      <c r="U16" s="24">
        <f>G16</f>
        <v>30</v>
      </c>
      <c r="V16" s="1"/>
      <c r="W16" s="24"/>
      <c r="X16" s="1"/>
      <c r="Y16" s="24"/>
      <c r="Z16" s="1"/>
    </row>
    <row r="17" spans="1:26" ht="12.75" customHeight="1" x14ac:dyDescent="0.2">
      <c r="A17" s="50" t="s">
        <v>56</v>
      </c>
      <c r="B17" s="50" t="s">
        <v>57</v>
      </c>
      <c r="C17" s="37">
        <v>87.89</v>
      </c>
      <c r="D17" s="16">
        <v>3</v>
      </c>
      <c r="E17" s="11">
        <f t="shared" ref="E17:E19" si="12">C17*D17</f>
        <v>263.67</v>
      </c>
      <c r="F17" s="9">
        <v>600</v>
      </c>
      <c r="G17" s="9">
        <f t="shared" si="1"/>
        <v>600</v>
      </c>
      <c r="H17" s="17">
        <f t="shared" ref="H17:H19" si="13">F17/E17</f>
        <v>2.2755717373990212</v>
      </c>
      <c r="I17" s="17">
        <f t="shared" ref="I17:I19" si="14">G17/E17</f>
        <v>2.2755717373990212</v>
      </c>
      <c r="J17" s="39" t="s">
        <v>21</v>
      </c>
      <c r="K17" s="38" t="s">
        <v>39</v>
      </c>
      <c r="M17" s="24"/>
      <c r="N17" s="1"/>
      <c r="O17" s="24"/>
      <c r="P17" s="1"/>
      <c r="Q17" s="24"/>
      <c r="R17" s="1"/>
      <c r="S17" s="24">
        <f>F17</f>
        <v>600</v>
      </c>
      <c r="T17" s="1">
        <f>G17</f>
        <v>600</v>
      </c>
      <c r="U17" s="24"/>
      <c r="V17" s="1"/>
      <c r="W17" s="24"/>
      <c r="X17" s="1"/>
      <c r="Y17" s="24"/>
      <c r="Z17" s="1"/>
    </row>
    <row r="18" spans="1:26" ht="12.75" customHeight="1" x14ac:dyDescent="0.2">
      <c r="A18" s="50" t="s">
        <v>58</v>
      </c>
      <c r="B18" s="50" t="s">
        <v>57</v>
      </c>
      <c r="C18" s="37">
        <v>86.3</v>
      </c>
      <c r="D18" s="16">
        <v>3</v>
      </c>
      <c r="E18" s="11">
        <f t="shared" si="12"/>
        <v>258.89999999999998</v>
      </c>
      <c r="F18" s="9">
        <v>600</v>
      </c>
      <c r="G18" s="9">
        <f t="shared" si="1"/>
        <v>600</v>
      </c>
      <c r="H18" s="17">
        <f t="shared" si="13"/>
        <v>2.3174971031286211</v>
      </c>
      <c r="I18" s="17">
        <f t="shared" si="14"/>
        <v>2.3174971031286211</v>
      </c>
      <c r="J18" s="39" t="s">
        <v>21</v>
      </c>
      <c r="K18" s="38" t="s">
        <v>39</v>
      </c>
      <c r="M18" s="24"/>
      <c r="N18" s="1"/>
      <c r="O18" s="24"/>
      <c r="P18" s="1"/>
      <c r="Q18" s="24"/>
      <c r="R18" s="1"/>
      <c r="S18" s="24">
        <f>F18</f>
        <v>600</v>
      </c>
      <c r="T18" s="1">
        <f>G18</f>
        <v>600</v>
      </c>
      <c r="U18" s="24"/>
      <c r="V18" s="1"/>
      <c r="W18" s="24"/>
      <c r="X18" s="1"/>
      <c r="Y18" s="24"/>
      <c r="Z18" s="1"/>
    </row>
    <row r="19" spans="1:26" ht="12.75" customHeight="1" x14ac:dyDescent="0.2">
      <c r="A19" s="50" t="s">
        <v>59</v>
      </c>
      <c r="B19" s="50" t="s">
        <v>60</v>
      </c>
      <c r="C19" s="37">
        <v>41.56</v>
      </c>
      <c r="D19" s="16">
        <v>3</v>
      </c>
      <c r="E19" s="11">
        <f t="shared" si="12"/>
        <v>124.68</v>
      </c>
      <c r="F19" s="9">
        <v>500</v>
      </c>
      <c r="G19" s="9">
        <f t="shared" si="1"/>
        <v>500</v>
      </c>
      <c r="H19" s="17">
        <f t="shared" si="13"/>
        <v>4.010266281681103</v>
      </c>
      <c r="I19" s="17">
        <f t="shared" si="14"/>
        <v>4.010266281681103</v>
      </c>
      <c r="J19" s="39" t="s">
        <v>17</v>
      </c>
      <c r="K19" s="38" t="s">
        <v>18</v>
      </c>
      <c r="M19" s="24"/>
      <c r="N19" s="1"/>
      <c r="O19" s="24">
        <f>F19</f>
        <v>500</v>
      </c>
      <c r="P19" s="1">
        <f>G19</f>
        <v>500</v>
      </c>
      <c r="Q19" s="24"/>
      <c r="R19" s="1"/>
      <c r="S19" s="24"/>
      <c r="T19" s="1"/>
      <c r="U19" s="24"/>
      <c r="V19" s="1"/>
      <c r="W19" s="24"/>
      <c r="X19" s="1"/>
      <c r="Y19" s="24"/>
      <c r="Z19" s="1"/>
    </row>
    <row r="20" spans="1:26" ht="12.75" customHeight="1" x14ac:dyDescent="0.2">
      <c r="A20" s="50" t="s">
        <v>61</v>
      </c>
      <c r="B20" s="50" t="s">
        <v>26</v>
      </c>
      <c r="C20" s="37">
        <v>16.62</v>
      </c>
      <c r="D20" s="16">
        <v>3</v>
      </c>
      <c r="E20" s="11">
        <f t="shared" ref="E20:E25" si="15">C20*D20</f>
        <v>49.86</v>
      </c>
      <c r="F20" s="9"/>
      <c r="G20" s="9">
        <v>180</v>
      </c>
      <c r="H20" s="17">
        <f t="shared" ref="H20:H25" si="16">F20/E20</f>
        <v>0</v>
      </c>
      <c r="I20" s="17">
        <f t="shared" ref="I20:I25" si="17">G20/E20</f>
        <v>3.6101083032490977</v>
      </c>
      <c r="J20" s="39"/>
      <c r="K20" s="38" t="s">
        <v>183</v>
      </c>
      <c r="M20" s="24"/>
      <c r="N20" s="1"/>
      <c r="O20" s="24"/>
      <c r="P20" s="1"/>
      <c r="Q20" s="24"/>
      <c r="R20" s="1"/>
      <c r="S20" s="24"/>
      <c r="T20" s="1"/>
      <c r="U20" s="24">
        <f>G20</f>
        <v>180</v>
      </c>
      <c r="V20" s="1"/>
      <c r="W20" s="24"/>
      <c r="X20" s="1"/>
      <c r="Y20" s="24"/>
      <c r="Z20" s="1"/>
    </row>
    <row r="21" spans="1:26" ht="12.75" customHeight="1" x14ac:dyDescent="0.2">
      <c r="A21" s="50" t="s">
        <v>62</v>
      </c>
      <c r="B21" s="50" t="s">
        <v>63</v>
      </c>
      <c r="C21" s="37">
        <v>73.349999999999994</v>
      </c>
      <c r="D21" s="16">
        <v>3</v>
      </c>
      <c r="E21" s="11">
        <f t="shared" si="15"/>
        <v>220.04999999999998</v>
      </c>
      <c r="F21" s="9">
        <v>900</v>
      </c>
      <c r="G21" s="9">
        <f t="shared" si="1"/>
        <v>900</v>
      </c>
      <c r="H21" s="17">
        <f t="shared" si="16"/>
        <v>4.0899795501022496</v>
      </c>
      <c r="I21" s="17">
        <f t="shared" si="17"/>
        <v>4.0899795501022496</v>
      </c>
      <c r="J21" s="39" t="s">
        <v>17</v>
      </c>
      <c r="K21" s="38" t="s">
        <v>18</v>
      </c>
      <c r="M21" s="24"/>
      <c r="N21" s="1"/>
      <c r="O21" s="24">
        <f>F21</f>
        <v>900</v>
      </c>
      <c r="P21" s="1">
        <f>G21</f>
        <v>900</v>
      </c>
      <c r="Q21" s="24"/>
      <c r="R21" s="1"/>
      <c r="S21" s="24"/>
      <c r="T21" s="1"/>
      <c r="U21" s="24"/>
      <c r="V21" s="1"/>
      <c r="W21" s="24"/>
      <c r="X21" s="1"/>
      <c r="Y21" s="24"/>
      <c r="Z21" s="1"/>
    </row>
    <row r="22" spans="1:26" ht="12.75" customHeight="1" x14ac:dyDescent="0.2">
      <c r="A22" s="50" t="s">
        <v>64</v>
      </c>
      <c r="B22" s="50" t="s">
        <v>26</v>
      </c>
      <c r="C22" s="37">
        <v>25</v>
      </c>
      <c r="D22" s="16">
        <v>3</v>
      </c>
      <c r="E22" s="11">
        <f t="shared" si="15"/>
        <v>75</v>
      </c>
      <c r="F22" s="9"/>
      <c r="G22" s="9">
        <v>400</v>
      </c>
      <c r="H22" s="17">
        <f t="shared" si="16"/>
        <v>0</v>
      </c>
      <c r="I22" s="17">
        <f t="shared" si="17"/>
        <v>5.333333333333333</v>
      </c>
      <c r="J22" s="39"/>
      <c r="K22" s="38" t="s">
        <v>183</v>
      </c>
      <c r="M22" s="24"/>
      <c r="N22" s="1"/>
      <c r="O22" s="24"/>
      <c r="P22" s="1"/>
      <c r="Q22" s="24"/>
      <c r="R22" s="1"/>
      <c r="S22" s="24"/>
      <c r="T22" s="1"/>
      <c r="U22" s="24">
        <f>G22</f>
        <v>400</v>
      </c>
      <c r="V22" s="1"/>
      <c r="W22" s="24"/>
      <c r="X22" s="1"/>
      <c r="Y22" s="24"/>
      <c r="Z22" s="1"/>
    </row>
    <row r="23" spans="1:26" ht="12.75" customHeight="1" x14ac:dyDescent="0.2">
      <c r="A23" s="50" t="s">
        <v>65</v>
      </c>
      <c r="B23" s="50" t="s">
        <v>34</v>
      </c>
      <c r="C23" s="37">
        <v>123.51</v>
      </c>
      <c r="D23" s="16">
        <v>3</v>
      </c>
      <c r="E23" s="11">
        <f t="shared" si="15"/>
        <v>370.53000000000003</v>
      </c>
      <c r="F23" s="9">
        <v>750</v>
      </c>
      <c r="G23" s="9">
        <f t="shared" si="1"/>
        <v>750</v>
      </c>
      <c r="H23" s="17">
        <f t="shared" si="16"/>
        <v>2.024127601003967</v>
      </c>
      <c r="I23" s="17">
        <f t="shared" si="17"/>
        <v>2.024127601003967</v>
      </c>
      <c r="J23" s="39" t="s">
        <v>19</v>
      </c>
      <c r="K23" s="38" t="s">
        <v>20</v>
      </c>
      <c r="M23" s="24"/>
      <c r="N23" s="1"/>
      <c r="O23" s="24"/>
      <c r="P23" s="1"/>
      <c r="Q23" s="24">
        <f>F23</f>
        <v>750</v>
      </c>
      <c r="R23" s="1">
        <f>G23</f>
        <v>750</v>
      </c>
      <c r="S23" s="24"/>
      <c r="T23" s="1"/>
      <c r="U23" s="24"/>
      <c r="V23" s="1"/>
      <c r="W23" s="24"/>
      <c r="X23" s="1"/>
      <c r="Y23" s="24"/>
      <c r="Z23" s="1"/>
    </row>
    <row r="24" spans="1:26" ht="12.75" customHeight="1" x14ac:dyDescent="0.2">
      <c r="A24" s="50" t="s">
        <v>66</v>
      </c>
      <c r="B24" s="50" t="s">
        <v>26</v>
      </c>
      <c r="C24" s="37">
        <v>7.35</v>
      </c>
      <c r="D24" s="16">
        <v>3</v>
      </c>
      <c r="E24" s="11">
        <f t="shared" si="15"/>
        <v>22.049999999999997</v>
      </c>
      <c r="F24" s="9"/>
      <c r="G24" s="9">
        <v>50</v>
      </c>
      <c r="H24" s="17">
        <f t="shared" si="16"/>
        <v>0</v>
      </c>
      <c r="I24" s="17">
        <f t="shared" si="17"/>
        <v>2.2675736961451252</v>
      </c>
      <c r="J24" s="39"/>
      <c r="K24" s="38" t="s">
        <v>183</v>
      </c>
      <c r="M24" s="24"/>
      <c r="N24" s="1"/>
      <c r="O24" s="24"/>
      <c r="P24" s="1"/>
      <c r="Q24" s="24"/>
      <c r="R24" s="1"/>
      <c r="S24" s="24"/>
      <c r="T24" s="1"/>
      <c r="U24" s="24">
        <f>G24</f>
        <v>50</v>
      </c>
      <c r="V24" s="1"/>
      <c r="W24" s="24"/>
      <c r="X24" s="1"/>
      <c r="Y24" s="24"/>
      <c r="Z24" s="1"/>
    </row>
    <row r="25" spans="1:26" ht="12.75" customHeight="1" x14ac:dyDescent="0.2">
      <c r="A25" s="50" t="s">
        <v>67</v>
      </c>
      <c r="B25" s="50" t="s">
        <v>68</v>
      </c>
      <c r="C25" s="37">
        <v>11.85</v>
      </c>
      <c r="D25" s="16">
        <v>3</v>
      </c>
      <c r="E25" s="11">
        <f t="shared" si="15"/>
        <v>35.549999999999997</v>
      </c>
      <c r="F25" s="9">
        <v>100</v>
      </c>
      <c r="G25" s="9">
        <f t="shared" si="1"/>
        <v>100</v>
      </c>
      <c r="H25" s="17">
        <f t="shared" si="16"/>
        <v>2.8129395218002817</v>
      </c>
      <c r="I25" s="17">
        <f t="shared" si="17"/>
        <v>2.8129395218002817</v>
      </c>
      <c r="J25" s="39" t="s">
        <v>16</v>
      </c>
      <c r="K25" s="38" t="s">
        <v>11</v>
      </c>
      <c r="M25" s="24">
        <f t="shared" si="7"/>
        <v>100</v>
      </c>
      <c r="N25" s="1">
        <f t="shared" si="8"/>
        <v>100</v>
      </c>
      <c r="O25" s="24"/>
      <c r="P25" s="1"/>
      <c r="Q25" s="24"/>
      <c r="R25" s="1"/>
      <c r="S25" s="24"/>
      <c r="T25" s="1"/>
      <c r="U25" s="24"/>
      <c r="V25" s="1"/>
      <c r="W25" s="24"/>
      <c r="X25" s="1"/>
      <c r="Y25" s="24"/>
      <c r="Z25" s="1"/>
    </row>
    <row r="26" spans="1:26" ht="12.75" customHeight="1" x14ac:dyDescent="0.2">
      <c r="A26" s="50" t="s">
        <v>69</v>
      </c>
      <c r="B26" s="50" t="s">
        <v>26</v>
      </c>
      <c r="C26" s="37">
        <v>4.95</v>
      </c>
      <c r="D26" s="16">
        <v>3</v>
      </c>
      <c r="E26" s="11">
        <f t="shared" ref="E26" si="18">C26*D26</f>
        <v>14.850000000000001</v>
      </c>
      <c r="F26" s="9"/>
      <c r="G26" s="9">
        <v>100</v>
      </c>
      <c r="H26" s="17">
        <f t="shared" ref="H26" si="19">F26/E26</f>
        <v>0</v>
      </c>
      <c r="I26" s="17">
        <f t="shared" ref="I26" si="20">G26/E26</f>
        <v>6.7340067340067336</v>
      </c>
      <c r="J26" s="39"/>
      <c r="K26" s="38" t="s">
        <v>183</v>
      </c>
      <c r="M26" s="24"/>
      <c r="N26" s="1"/>
      <c r="O26" s="24"/>
      <c r="P26" s="1"/>
      <c r="Q26" s="24"/>
      <c r="R26" s="1"/>
      <c r="S26" s="24"/>
      <c r="T26" s="1"/>
      <c r="U26" s="24">
        <f>G26</f>
        <v>100</v>
      </c>
      <c r="V26" s="1"/>
      <c r="W26" s="24"/>
      <c r="X26" s="1"/>
      <c r="Y26" s="24"/>
      <c r="Z26" s="1"/>
    </row>
    <row r="27" spans="1:26" s="30" customFormat="1" x14ac:dyDescent="0.2">
      <c r="A27" s="13" t="s">
        <v>42</v>
      </c>
      <c r="B27" s="14"/>
      <c r="C27" s="36"/>
      <c r="D27" s="14"/>
      <c r="E27" s="14"/>
      <c r="F27" s="18"/>
      <c r="G27" s="18"/>
      <c r="H27" s="14"/>
      <c r="I27" s="14"/>
      <c r="J27" s="15"/>
      <c r="K27" s="2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2.75" customHeight="1" x14ac:dyDescent="0.2">
      <c r="A28" s="50" t="s">
        <v>71</v>
      </c>
      <c r="B28" s="50" t="s">
        <v>72</v>
      </c>
      <c r="C28" s="51">
        <v>114.62</v>
      </c>
      <c r="D28" s="16">
        <v>3</v>
      </c>
      <c r="E28" s="11">
        <f t="shared" ref="E28:E85" si="21">C28*D28</f>
        <v>343.86</v>
      </c>
      <c r="F28" s="9">
        <v>600</v>
      </c>
      <c r="G28" s="9">
        <f t="shared" si="1"/>
        <v>600</v>
      </c>
      <c r="H28" s="17">
        <f t="shared" ref="H28:H86" si="22">F28/E28</f>
        <v>1.7448961786773687</v>
      </c>
      <c r="I28" s="17">
        <f t="shared" ref="I28:I86" si="23">G28/E28</f>
        <v>1.7448961786773687</v>
      </c>
      <c r="J28" s="39" t="s">
        <v>21</v>
      </c>
      <c r="K28" s="38" t="s">
        <v>39</v>
      </c>
      <c r="M28" s="24"/>
      <c r="N28" s="1"/>
      <c r="O28" s="24"/>
      <c r="P28" s="1"/>
      <c r="Q28" s="24"/>
      <c r="R28" s="1"/>
      <c r="S28" s="24">
        <f>F28</f>
        <v>600</v>
      </c>
      <c r="T28" s="1">
        <f>G28</f>
        <v>600</v>
      </c>
      <c r="U28" s="24"/>
      <c r="V28" s="1"/>
      <c r="W28" s="24"/>
      <c r="X28" s="1"/>
      <c r="Y28" s="24"/>
      <c r="Z28" s="1"/>
    </row>
    <row r="29" spans="1:26" ht="12.75" customHeight="1" x14ac:dyDescent="0.2">
      <c r="A29" s="50" t="s">
        <v>73</v>
      </c>
      <c r="B29" s="50" t="s">
        <v>40</v>
      </c>
      <c r="C29" s="51">
        <v>8.77</v>
      </c>
      <c r="D29" s="16">
        <v>3</v>
      </c>
      <c r="E29" s="11">
        <f t="shared" si="21"/>
        <v>26.31</v>
      </c>
      <c r="F29" s="9">
        <v>30</v>
      </c>
      <c r="G29" s="9">
        <f t="shared" si="1"/>
        <v>30</v>
      </c>
      <c r="H29" s="17">
        <f t="shared" si="22"/>
        <v>1.1402508551881414</v>
      </c>
      <c r="I29" s="17">
        <f t="shared" si="23"/>
        <v>1.1402508551881414</v>
      </c>
      <c r="J29" s="39" t="s">
        <v>16</v>
      </c>
      <c r="K29" s="38" t="s">
        <v>11</v>
      </c>
      <c r="M29" s="24">
        <f t="shared" ref="M29:M36" si="24">F29</f>
        <v>30</v>
      </c>
      <c r="N29" s="1">
        <f t="shared" ref="N29:N36" si="25">G29</f>
        <v>30</v>
      </c>
      <c r="O29" s="24"/>
      <c r="P29" s="1"/>
      <c r="Q29" s="24"/>
      <c r="R29" s="1"/>
      <c r="S29" s="24"/>
      <c r="T29" s="1"/>
      <c r="U29" s="24"/>
      <c r="V29" s="1"/>
      <c r="W29" s="24"/>
      <c r="X29" s="1"/>
      <c r="Y29" s="24"/>
      <c r="Z29" s="1"/>
    </row>
    <row r="30" spans="1:26" ht="12.75" customHeight="1" x14ac:dyDescent="0.2">
      <c r="A30" s="50" t="s">
        <v>74</v>
      </c>
      <c r="B30" s="50" t="s">
        <v>37</v>
      </c>
      <c r="C30" s="51">
        <v>138.88</v>
      </c>
      <c r="D30" s="16">
        <v>3</v>
      </c>
      <c r="E30" s="11">
        <f t="shared" si="21"/>
        <v>416.64</v>
      </c>
      <c r="F30" s="9">
        <v>850</v>
      </c>
      <c r="G30" s="9">
        <f t="shared" si="1"/>
        <v>850</v>
      </c>
      <c r="H30" s="17">
        <f t="shared" si="22"/>
        <v>2.0401305683563749</v>
      </c>
      <c r="I30" s="17">
        <f t="shared" si="23"/>
        <v>2.0401305683563749</v>
      </c>
      <c r="J30" s="39" t="s">
        <v>16</v>
      </c>
      <c r="K30" s="38" t="s">
        <v>11</v>
      </c>
      <c r="M30" s="24">
        <f t="shared" si="24"/>
        <v>850</v>
      </c>
      <c r="N30" s="1">
        <f t="shared" si="25"/>
        <v>850</v>
      </c>
      <c r="O30" s="24"/>
      <c r="P30" s="1"/>
      <c r="Q30" s="24"/>
      <c r="R30" s="1"/>
      <c r="S30" s="24"/>
      <c r="T30" s="1"/>
      <c r="U30" s="24"/>
      <c r="V30" s="1"/>
      <c r="W30" s="24"/>
      <c r="X30" s="1"/>
      <c r="Y30" s="24"/>
      <c r="Z30" s="1"/>
    </row>
    <row r="31" spans="1:26" ht="12.75" customHeight="1" x14ac:dyDescent="0.2">
      <c r="A31" s="50" t="s">
        <v>75</v>
      </c>
      <c r="B31" s="50" t="s">
        <v>35</v>
      </c>
      <c r="C31" s="51">
        <v>8.15</v>
      </c>
      <c r="D31" s="16">
        <v>3</v>
      </c>
      <c r="E31" s="11">
        <f t="shared" ref="E31" si="26">C31*D31</f>
        <v>24.450000000000003</v>
      </c>
      <c r="F31" s="9">
        <v>50</v>
      </c>
      <c r="G31" s="9">
        <f t="shared" si="1"/>
        <v>50</v>
      </c>
      <c r="H31" s="17">
        <f t="shared" ref="H31" si="27">F31/E31</f>
        <v>2.0449897750511243</v>
      </c>
      <c r="I31" s="17">
        <f t="shared" ref="I31" si="28">G31/E31</f>
        <v>2.0449897750511243</v>
      </c>
      <c r="J31" s="39" t="s">
        <v>16</v>
      </c>
      <c r="K31" s="38" t="s">
        <v>11</v>
      </c>
      <c r="M31" s="24">
        <f t="shared" si="24"/>
        <v>50</v>
      </c>
      <c r="N31" s="1">
        <f t="shared" si="25"/>
        <v>50</v>
      </c>
      <c r="O31" s="24"/>
      <c r="P31" s="1"/>
      <c r="Q31" s="24"/>
      <c r="R31" s="1"/>
      <c r="S31" s="24"/>
      <c r="T31" s="1"/>
      <c r="U31" s="24"/>
      <c r="V31" s="1"/>
      <c r="W31" s="24"/>
      <c r="X31" s="1"/>
      <c r="Y31" s="24"/>
      <c r="Z31" s="1"/>
    </row>
    <row r="32" spans="1:26" ht="12.75" customHeight="1" x14ac:dyDescent="0.2">
      <c r="A32" s="50" t="s">
        <v>76</v>
      </c>
      <c r="B32" s="50" t="s">
        <v>77</v>
      </c>
      <c r="C32" s="51">
        <v>14.8</v>
      </c>
      <c r="D32" s="16">
        <v>3</v>
      </c>
      <c r="E32" s="11">
        <f t="shared" si="21"/>
        <v>44.400000000000006</v>
      </c>
      <c r="F32" s="9">
        <v>250</v>
      </c>
      <c r="G32" s="9">
        <f t="shared" si="1"/>
        <v>250</v>
      </c>
      <c r="H32" s="17">
        <f t="shared" si="22"/>
        <v>5.6306306306306295</v>
      </c>
      <c r="I32" s="17">
        <f t="shared" si="23"/>
        <v>5.6306306306306295</v>
      </c>
      <c r="J32" s="39" t="s">
        <v>16</v>
      </c>
      <c r="K32" s="38" t="s">
        <v>11</v>
      </c>
      <c r="M32" s="24">
        <f t="shared" si="24"/>
        <v>250</v>
      </c>
      <c r="N32" s="1">
        <f t="shared" si="25"/>
        <v>250</v>
      </c>
      <c r="O32" s="24"/>
      <c r="P32" s="1"/>
      <c r="Q32" s="24"/>
      <c r="R32" s="1"/>
      <c r="S32" s="24"/>
      <c r="T32" s="1"/>
      <c r="U32" s="24"/>
      <c r="V32" s="1"/>
      <c r="W32" s="24"/>
      <c r="X32" s="1"/>
      <c r="Y32" s="24"/>
      <c r="Z32" s="1"/>
    </row>
    <row r="33" spans="1:26" ht="12.75" customHeight="1" x14ac:dyDescent="0.2">
      <c r="A33" s="50" t="s">
        <v>78</v>
      </c>
      <c r="B33" s="50" t="s">
        <v>79</v>
      </c>
      <c r="C33" s="51">
        <v>52.76</v>
      </c>
      <c r="D33" s="16">
        <v>3</v>
      </c>
      <c r="E33" s="11">
        <f t="shared" ref="E33" si="29">C33*D33</f>
        <v>158.28</v>
      </c>
      <c r="F33" s="9">
        <v>700</v>
      </c>
      <c r="G33" s="9">
        <f t="shared" si="1"/>
        <v>700</v>
      </c>
      <c r="H33" s="17">
        <f t="shared" ref="H33" si="30">F33/E33</f>
        <v>4.4225423300480164</v>
      </c>
      <c r="I33" s="17">
        <f t="shared" ref="I33" si="31">G33/E33</f>
        <v>4.4225423300480164</v>
      </c>
      <c r="J33" s="39" t="s">
        <v>16</v>
      </c>
      <c r="K33" s="38" t="s">
        <v>11</v>
      </c>
      <c r="M33" s="24">
        <f t="shared" si="24"/>
        <v>700</v>
      </c>
      <c r="N33" s="1">
        <f t="shared" si="25"/>
        <v>700</v>
      </c>
      <c r="O33" s="24"/>
      <c r="P33" s="1"/>
      <c r="Q33" s="24"/>
      <c r="R33" s="1"/>
      <c r="S33" s="24"/>
      <c r="T33" s="1"/>
      <c r="U33" s="24"/>
      <c r="V33" s="1"/>
      <c r="W33" s="24"/>
      <c r="X33" s="1"/>
      <c r="Y33" s="24"/>
      <c r="Z33" s="1"/>
    </row>
    <row r="34" spans="1:26" ht="12.75" customHeight="1" x14ac:dyDescent="0.2">
      <c r="A34" s="50" t="s">
        <v>80</v>
      </c>
      <c r="B34" s="50" t="s">
        <v>81</v>
      </c>
      <c r="C34" s="51">
        <v>45.96</v>
      </c>
      <c r="D34" s="16">
        <v>3</v>
      </c>
      <c r="E34" s="11">
        <f t="shared" si="21"/>
        <v>137.88</v>
      </c>
      <c r="F34" s="9">
        <v>550</v>
      </c>
      <c r="G34" s="9">
        <f t="shared" si="1"/>
        <v>550</v>
      </c>
      <c r="H34" s="17">
        <f t="shared" si="22"/>
        <v>3.9889759210908036</v>
      </c>
      <c r="I34" s="17">
        <f t="shared" si="23"/>
        <v>3.9889759210908036</v>
      </c>
      <c r="J34" s="39" t="s">
        <v>16</v>
      </c>
      <c r="K34" s="38" t="s">
        <v>11</v>
      </c>
      <c r="M34" s="24">
        <f t="shared" si="24"/>
        <v>550</v>
      </c>
      <c r="N34" s="1">
        <f t="shared" si="25"/>
        <v>550</v>
      </c>
      <c r="O34" s="24"/>
      <c r="P34" s="1"/>
      <c r="Q34" s="24"/>
      <c r="R34" s="1"/>
      <c r="S34" s="24"/>
      <c r="T34" s="1"/>
      <c r="U34" s="24"/>
      <c r="V34" s="1"/>
      <c r="W34" s="24"/>
      <c r="X34" s="1"/>
      <c r="Y34" s="24"/>
      <c r="Z34" s="1"/>
    </row>
    <row r="35" spans="1:26" ht="12.75" customHeight="1" x14ac:dyDescent="0.2">
      <c r="A35" s="50" t="s">
        <v>82</v>
      </c>
      <c r="B35" s="50" t="s">
        <v>83</v>
      </c>
      <c r="C35" s="51">
        <v>18.649999999999999</v>
      </c>
      <c r="D35" s="16">
        <v>2.5</v>
      </c>
      <c r="E35" s="11">
        <f t="shared" ref="E35" si="32">C35*D35</f>
        <v>46.625</v>
      </c>
      <c r="F35" s="9">
        <v>120</v>
      </c>
      <c r="G35" s="9">
        <f t="shared" si="1"/>
        <v>120</v>
      </c>
      <c r="H35" s="17">
        <f t="shared" ref="H35" si="33">F35/E35</f>
        <v>2.5737265415549597</v>
      </c>
      <c r="I35" s="17">
        <f t="shared" ref="I35" si="34">G35/E35</f>
        <v>2.5737265415549597</v>
      </c>
      <c r="J35" s="39" t="s">
        <v>16</v>
      </c>
      <c r="K35" s="38" t="s">
        <v>11</v>
      </c>
      <c r="M35" s="24">
        <f t="shared" si="24"/>
        <v>120</v>
      </c>
      <c r="N35" s="1">
        <f t="shared" si="25"/>
        <v>120</v>
      </c>
      <c r="O35" s="24"/>
      <c r="P35" s="1"/>
      <c r="Q35" s="24"/>
      <c r="R35" s="1"/>
      <c r="S35" s="24"/>
      <c r="T35" s="1"/>
      <c r="U35" s="24"/>
      <c r="V35" s="1"/>
      <c r="W35" s="24"/>
      <c r="X35" s="1"/>
      <c r="Y35" s="24"/>
      <c r="Z35" s="1"/>
    </row>
    <row r="36" spans="1:26" ht="12.75" customHeight="1" x14ac:dyDescent="0.2">
      <c r="A36" s="50" t="s">
        <v>84</v>
      </c>
      <c r="B36" s="50" t="s">
        <v>85</v>
      </c>
      <c r="C36" s="51">
        <v>112.51</v>
      </c>
      <c r="D36" s="16">
        <v>3</v>
      </c>
      <c r="E36" s="11">
        <f t="shared" si="21"/>
        <v>337.53000000000003</v>
      </c>
      <c r="F36" s="9">
        <v>700</v>
      </c>
      <c r="G36" s="9">
        <f t="shared" si="1"/>
        <v>700</v>
      </c>
      <c r="H36" s="17">
        <f t="shared" si="22"/>
        <v>2.0738897283204456</v>
      </c>
      <c r="I36" s="17">
        <f t="shared" si="23"/>
        <v>2.0738897283204456</v>
      </c>
      <c r="J36" s="39" t="s">
        <v>16</v>
      </c>
      <c r="K36" s="38" t="s">
        <v>11</v>
      </c>
      <c r="M36" s="24">
        <f t="shared" si="24"/>
        <v>700</v>
      </c>
      <c r="N36" s="1">
        <f t="shared" si="25"/>
        <v>700</v>
      </c>
      <c r="O36" s="24"/>
      <c r="P36" s="1"/>
      <c r="Q36" s="24"/>
      <c r="R36" s="1"/>
      <c r="S36" s="24"/>
      <c r="T36" s="1"/>
      <c r="U36" s="24"/>
      <c r="V36" s="1"/>
      <c r="W36" s="24"/>
      <c r="X36" s="1"/>
      <c r="Y36" s="24"/>
      <c r="Z36" s="1"/>
    </row>
    <row r="37" spans="1:26" ht="12.75" customHeight="1" x14ac:dyDescent="0.2">
      <c r="A37" s="50" t="s">
        <v>86</v>
      </c>
      <c r="B37" s="50" t="s">
        <v>26</v>
      </c>
      <c r="C37" s="51">
        <v>4.7699999999999996</v>
      </c>
      <c r="D37" s="16">
        <v>3</v>
      </c>
      <c r="E37" s="11">
        <f t="shared" si="21"/>
        <v>14.309999999999999</v>
      </c>
      <c r="F37" s="9"/>
      <c r="G37" s="9">
        <v>100</v>
      </c>
      <c r="H37" s="17">
        <f t="shared" si="22"/>
        <v>0</v>
      </c>
      <c r="I37" s="17">
        <f t="shared" si="23"/>
        <v>6.9881201956673662</v>
      </c>
      <c r="J37" s="39"/>
      <c r="K37" s="38" t="s">
        <v>183</v>
      </c>
      <c r="M37" s="24"/>
      <c r="N37" s="1"/>
      <c r="O37" s="24"/>
      <c r="P37" s="1"/>
      <c r="Q37" s="24"/>
      <c r="R37" s="1"/>
      <c r="S37" s="24"/>
      <c r="T37" s="1"/>
      <c r="U37" s="24">
        <f>G37</f>
        <v>100</v>
      </c>
      <c r="V37" s="1"/>
      <c r="W37" s="24"/>
      <c r="X37" s="1"/>
      <c r="Y37" s="24"/>
      <c r="Z37" s="1"/>
    </row>
    <row r="38" spans="1:26" ht="12.75" customHeight="1" x14ac:dyDescent="0.2">
      <c r="A38" s="50" t="s">
        <v>87</v>
      </c>
      <c r="B38" s="50" t="s">
        <v>28</v>
      </c>
      <c r="C38" s="51">
        <v>7.69</v>
      </c>
      <c r="D38" s="16">
        <v>3</v>
      </c>
      <c r="E38" s="11">
        <f t="shared" ref="E38" si="35">C38*D38</f>
        <v>23.07</v>
      </c>
      <c r="F38" s="9">
        <v>50</v>
      </c>
      <c r="G38" s="9">
        <f t="shared" si="1"/>
        <v>50</v>
      </c>
      <c r="H38" s="17">
        <f t="shared" ref="H38" si="36">F38/E38</f>
        <v>2.1673168617251841</v>
      </c>
      <c r="I38" s="17">
        <f t="shared" ref="I38" si="37">G38/E38</f>
        <v>2.1673168617251841</v>
      </c>
      <c r="J38" s="39" t="s">
        <v>16</v>
      </c>
      <c r="K38" s="38" t="s">
        <v>11</v>
      </c>
      <c r="M38" s="24">
        <f t="shared" ref="M38:M39" si="38">F38</f>
        <v>50</v>
      </c>
      <c r="N38" s="1">
        <f t="shared" ref="N38:N39" si="39">G38</f>
        <v>50</v>
      </c>
      <c r="O38" s="24"/>
      <c r="P38" s="1"/>
      <c r="Q38" s="24"/>
      <c r="R38" s="1"/>
      <c r="S38" s="24"/>
      <c r="T38" s="1"/>
      <c r="U38" s="24"/>
      <c r="V38" s="1"/>
      <c r="W38" s="24"/>
      <c r="X38" s="1"/>
      <c r="Y38" s="24"/>
      <c r="Z38" s="1"/>
    </row>
    <row r="39" spans="1:26" ht="12.75" customHeight="1" x14ac:dyDescent="0.2">
      <c r="A39" s="50" t="s">
        <v>88</v>
      </c>
      <c r="B39" s="50" t="s">
        <v>30</v>
      </c>
      <c r="C39" s="51">
        <v>33.76</v>
      </c>
      <c r="D39" s="16">
        <v>3</v>
      </c>
      <c r="E39" s="11">
        <f t="shared" si="21"/>
        <v>101.28</v>
      </c>
      <c r="F39" s="9">
        <v>200</v>
      </c>
      <c r="G39" s="9">
        <f t="shared" si="1"/>
        <v>200</v>
      </c>
      <c r="H39" s="17">
        <f t="shared" si="22"/>
        <v>1.9747235387045814</v>
      </c>
      <c r="I39" s="17">
        <f t="shared" si="23"/>
        <v>1.9747235387045814</v>
      </c>
      <c r="J39" s="39" t="s">
        <v>16</v>
      </c>
      <c r="K39" s="38" t="s">
        <v>11</v>
      </c>
      <c r="M39" s="24">
        <f t="shared" si="38"/>
        <v>200</v>
      </c>
      <c r="N39" s="1">
        <f t="shared" si="39"/>
        <v>200</v>
      </c>
      <c r="O39" s="24"/>
      <c r="P39" s="1"/>
      <c r="Q39" s="24"/>
      <c r="R39" s="1"/>
      <c r="S39" s="24"/>
      <c r="T39" s="1"/>
      <c r="U39" s="24"/>
      <c r="V39" s="1"/>
      <c r="W39" s="24"/>
      <c r="X39" s="1"/>
      <c r="Y39" s="24"/>
      <c r="Z39" s="1"/>
    </row>
    <row r="40" spans="1:26" ht="12.75" customHeight="1" x14ac:dyDescent="0.2">
      <c r="A40" s="50" t="s">
        <v>89</v>
      </c>
      <c r="B40" s="50" t="s">
        <v>26</v>
      </c>
      <c r="C40" s="51">
        <v>5.64</v>
      </c>
      <c r="D40" s="16">
        <v>3</v>
      </c>
      <c r="E40" s="11">
        <f t="shared" ref="E40:E41" si="40">C40*D40</f>
        <v>16.919999999999998</v>
      </c>
      <c r="F40" s="9"/>
      <c r="G40" s="9">
        <v>100</v>
      </c>
      <c r="H40" s="17">
        <f t="shared" ref="H40:H41" si="41">F40/E40</f>
        <v>0</v>
      </c>
      <c r="I40" s="17">
        <f t="shared" ref="I40:I41" si="42">G40/E40</f>
        <v>5.9101654846335707</v>
      </c>
      <c r="J40" s="39"/>
      <c r="K40" s="38" t="s">
        <v>183</v>
      </c>
      <c r="M40" s="24"/>
      <c r="N40" s="1"/>
      <c r="O40" s="24"/>
      <c r="P40" s="1"/>
      <c r="Q40" s="24"/>
      <c r="R40" s="1"/>
      <c r="S40" s="24"/>
      <c r="T40" s="1"/>
      <c r="U40" s="24">
        <f>G40</f>
        <v>100</v>
      </c>
      <c r="V40" s="1"/>
      <c r="W40" s="24"/>
      <c r="X40" s="1"/>
      <c r="Y40" s="24"/>
      <c r="Z40" s="1"/>
    </row>
    <row r="41" spans="1:26" ht="12.75" customHeight="1" x14ac:dyDescent="0.2">
      <c r="A41" s="50" t="s">
        <v>90</v>
      </c>
      <c r="B41" s="50" t="s">
        <v>28</v>
      </c>
      <c r="C41" s="51">
        <v>6.5</v>
      </c>
      <c r="D41" s="16">
        <v>3</v>
      </c>
      <c r="E41" s="11">
        <f t="shared" si="40"/>
        <v>19.5</v>
      </c>
      <c r="F41" s="9">
        <v>40</v>
      </c>
      <c r="G41" s="9">
        <f t="shared" si="1"/>
        <v>40</v>
      </c>
      <c r="H41" s="17">
        <f t="shared" si="41"/>
        <v>2.0512820512820511</v>
      </c>
      <c r="I41" s="17">
        <f t="shared" si="42"/>
        <v>2.0512820512820511</v>
      </c>
      <c r="J41" s="39" t="s">
        <v>16</v>
      </c>
      <c r="K41" s="38" t="s">
        <v>11</v>
      </c>
      <c r="M41" s="24">
        <f t="shared" ref="M41:M42" si="43">F41</f>
        <v>40</v>
      </c>
      <c r="N41" s="1">
        <f t="shared" ref="N41:N42" si="44">G41</f>
        <v>40</v>
      </c>
      <c r="O41" s="24"/>
      <c r="P41" s="1"/>
      <c r="Q41" s="24"/>
      <c r="R41" s="1"/>
      <c r="S41" s="24"/>
      <c r="T41" s="1"/>
      <c r="U41" s="24"/>
      <c r="V41" s="1"/>
      <c r="W41" s="24"/>
      <c r="X41" s="1"/>
      <c r="Y41" s="24"/>
      <c r="Z41" s="1"/>
    </row>
    <row r="42" spans="1:26" ht="12.75" customHeight="1" x14ac:dyDescent="0.2">
      <c r="A42" s="50" t="s">
        <v>91</v>
      </c>
      <c r="B42" s="50" t="s">
        <v>30</v>
      </c>
      <c r="C42" s="51">
        <v>18.149999999999999</v>
      </c>
      <c r="D42" s="16">
        <v>3</v>
      </c>
      <c r="E42" s="11">
        <f t="shared" si="21"/>
        <v>54.449999999999996</v>
      </c>
      <c r="F42" s="9">
        <v>120</v>
      </c>
      <c r="G42" s="9">
        <f t="shared" si="1"/>
        <v>120</v>
      </c>
      <c r="H42" s="17">
        <f t="shared" ref="H42:H62" si="45">F42/E42</f>
        <v>2.2038567493112948</v>
      </c>
      <c r="I42" s="17">
        <f t="shared" ref="I42:I62" si="46">G42/E42</f>
        <v>2.2038567493112948</v>
      </c>
      <c r="J42" s="39" t="s">
        <v>16</v>
      </c>
      <c r="K42" s="38" t="s">
        <v>11</v>
      </c>
      <c r="M42" s="24">
        <f t="shared" si="43"/>
        <v>120</v>
      </c>
      <c r="N42" s="1">
        <f t="shared" si="44"/>
        <v>120</v>
      </c>
      <c r="O42" s="24"/>
      <c r="P42" s="1"/>
      <c r="Q42" s="24"/>
      <c r="R42" s="1"/>
      <c r="S42" s="24"/>
      <c r="T42" s="1"/>
      <c r="U42" s="24"/>
      <c r="V42" s="1"/>
      <c r="W42" s="24"/>
      <c r="X42" s="1"/>
      <c r="Y42" s="24"/>
      <c r="Z42" s="1"/>
    </row>
    <row r="43" spans="1:26" ht="12.75" customHeight="1" x14ac:dyDescent="0.2">
      <c r="A43" s="50" t="s">
        <v>92</v>
      </c>
      <c r="B43" s="50" t="s">
        <v>26</v>
      </c>
      <c r="C43" s="51">
        <v>4.63</v>
      </c>
      <c r="D43" s="16">
        <v>3</v>
      </c>
      <c r="E43" s="11">
        <f t="shared" si="21"/>
        <v>13.89</v>
      </c>
      <c r="F43" s="9"/>
      <c r="G43" s="9">
        <v>100</v>
      </c>
      <c r="H43" s="17">
        <f t="shared" si="45"/>
        <v>0</v>
      </c>
      <c r="I43" s="17">
        <f t="shared" si="46"/>
        <v>7.1994240460763139</v>
      </c>
      <c r="J43" s="39"/>
      <c r="K43" s="38" t="s">
        <v>183</v>
      </c>
      <c r="M43" s="24"/>
      <c r="N43" s="1"/>
      <c r="O43" s="24"/>
      <c r="P43" s="1"/>
      <c r="Q43" s="24"/>
      <c r="R43" s="1"/>
      <c r="S43" s="24"/>
      <c r="T43" s="1"/>
      <c r="U43" s="24">
        <f>G43</f>
        <v>100</v>
      </c>
      <c r="V43" s="1"/>
      <c r="W43" s="24"/>
      <c r="X43" s="1"/>
      <c r="Y43" s="24"/>
      <c r="Z43" s="1"/>
    </row>
    <row r="44" spans="1:26" ht="12.75" customHeight="1" x14ac:dyDescent="0.2">
      <c r="A44" s="50" t="s">
        <v>93</v>
      </c>
      <c r="B44" s="50" t="s">
        <v>94</v>
      </c>
      <c r="C44" s="51">
        <v>8.83</v>
      </c>
      <c r="D44" s="16">
        <v>3</v>
      </c>
      <c r="E44" s="11">
        <f t="shared" si="21"/>
        <v>26.490000000000002</v>
      </c>
      <c r="F44" s="9">
        <v>60</v>
      </c>
      <c r="G44" s="9">
        <f t="shared" ref="G44:G98" si="47">F44</f>
        <v>60</v>
      </c>
      <c r="H44" s="17">
        <f t="shared" si="45"/>
        <v>2.2650056625141559</v>
      </c>
      <c r="I44" s="17">
        <f t="shared" si="46"/>
        <v>2.2650056625141559</v>
      </c>
      <c r="J44" s="39" t="s">
        <v>16</v>
      </c>
      <c r="K44" s="38" t="s">
        <v>11</v>
      </c>
      <c r="M44" s="24">
        <f t="shared" ref="M44:M49" si="48">F44</f>
        <v>60</v>
      </c>
      <c r="N44" s="1">
        <f t="shared" ref="N44:N49" si="49">G44</f>
        <v>60</v>
      </c>
      <c r="O44" s="24"/>
      <c r="P44" s="1"/>
      <c r="Q44" s="24"/>
      <c r="R44" s="1"/>
      <c r="S44" s="24"/>
      <c r="T44" s="1"/>
      <c r="U44" s="24"/>
      <c r="V44" s="1"/>
      <c r="W44" s="24"/>
      <c r="X44" s="1"/>
      <c r="Y44" s="24"/>
      <c r="Z44" s="1"/>
    </row>
    <row r="45" spans="1:26" ht="12.75" customHeight="1" x14ac:dyDescent="0.2">
      <c r="A45" s="50" t="s">
        <v>95</v>
      </c>
      <c r="B45" s="50" t="s">
        <v>96</v>
      </c>
      <c r="C45" s="51">
        <v>6.09</v>
      </c>
      <c r="D45" s="16">
        <v>3</v>
      </c>
      <c r="E45" s="11">
        <f t="shared" si="21"/>
        <v>18.27</v>
      </c>
      <c r="F45" s="9">
        <v>60</v>
      </c>
      <c r="G45" s="9">
        <f t="shared" si="47"/>
        <v>60</v>
      </c>
      <c r="H45" s="17">
        <f t="shared" si="45"/>
        <v>3.284072249589491</v>
      </c>
      <c r="I45" s="17">
        <f t="shared" si="46"/>
        <v>3.284072249589491</v>
      </c>
      <c r="J45" s="39" t="s">
        <v>16</v>
      </c>
      <c r="K45" s="38" t="s">
        <v>11</v>
      </c>
      <c r="M45" s="24">
        <f t="shared" si="48"/>
        <v>60</v>
      </c>
      <c r="N45" s="1">
        <f t="shared" si="49"/>
        <v>60</v>
      </c>
      <c r="O45" s="24"/>
      <c r="P45" s="1"/>
      <c r="Q45" s="24"/>
      <c r="R45" s="1"/>
      <c r="S45" s="24"/>
      <c r="T45" s="1"/>
      <c r="U45" s="24"/>
      <c r="V45" s="1"/>
      <c r="W45" s="24"/>
      <c r="X45" s="1"/>
      <c r="Y45" s="24"/>
      <c r="Z45" s="1"/>
    </row>
    <row r="46" spans="1:26" ht="12.75" customHeight="1" x14ac:dyDescent="0.2">
      <c r="A46" s="50" t="s">
        <v>97</v>
      </c>
      <c r="B46" s="50" t="s">
        <v>98</v>
      </c>
      <c r="C46" s="51">
        <v>17.71</v>
      </c>
      <c r="D46" s="16">
        <v>3</v>
      </c>
      <c r="E46" s="11">
        <f t="shared" si="21"/>
        <v>53.13</v>
      </c>
      <c r="F46" s="9">
        <v>120</v>
      </c>
      <c r="G46" s="9">
        <f t="shared" si="47"/>
        <v>120</v>
      </c>
      <c r="H46" s="17">
        <f t="shared" si="45"/>
        <v>2.2586109542631281</v>
      </c>
      <c r="I46" s="17">
        <f t="shared" si="46"/>
        <v>2.2586109542631281</v>
      </c>
      <c r="J46" s="39" t="s">
        <v>16</v>
      </c>
      <c r="K46" s="38" t="s">
        <v>11</v>
      </c>
      <c r="M46" s="24">
        <f t="shared" si="48"/>
        <v>120</v>
      </c>
      <c r="N46" s="1">
        <f t="shared" si="49"/>
        <v>120</v>
      </c>
      <c r="O46" s="24"/>
      <c r="P46" s="1"/>
      <c r="Q46" s="24"/>
      <c r="R46" s="1"/>
      <c r="S46" s="24"/>
      <c r="T46" s="1"/>
      <c r="U46" s="24"/>
      <c r="V46" s="1"/>
      <c r="W46" s="24"/>
      <c r="X46" s="1"/>
      <c r="Y46" s="24"/>
      <c r="Z46" s="1"/>
    </row>
    <row r="47" spans="1:26" ht="12.75" customHeight="1" x14ac:dyDescent="0.2">
      <c r="A47" s="50" t="s">
        <v>99</v>
      </c>
      <c r="B47" s="50" t="s">
        <v>35</v>
      </c>
      <c r="C47" s="51">
        <v>14.27</v>
      </c>
      <c r="D47" s="16">
        <v>3</v>
      </c>
      <c r="E47" s="11">
        <f t="shared" si="21"/>
        <v>42.81</v>
      </c>
      <c r="F47" s="9">
        <v>90</v>
      </c>
      <c r="G47" s="9">
        <f t="shared" si="47"/>
        <v>90</v>
      </c>
      <c r="H47" s="17">
        <f t="shared" si="45"/>
        <v>2.102312543798178</v>
      </c>
      <c r="I47" s="17">
        <f t="shared" si="46"/>
        <v>2.102312543798178</v>
      </c>
      <c r="J47" s="39" t="s">
        <v>16</v>
      </c>
      <c r="K47" s="38" t="s">
        <v>11</v>
      </c>
      <c r="M47" s="24">
        <f t="shared" si="48"/>
        <v>90</v>
      </c>
      <c r="N47" s="1">
        <f t="shared" si="49"/>
        <v>90</v>
      </c>
      <c r="O47" s="24"/>
      <c r="P47" s="1"/>
      <c r="Q47" s="24"/>
      <c r="R47" s="1"/>
      <c r="S47" s="24"/>
      <c r="T47" s="1"/>
      <c r="U47" s="24"/>
      <c r="V47" s="1"/>
      <c r="W47" s="24"/>
      <c r="X47" s="1"/>
      <c r="Y47" s="24"/>
      <c r="Z47" s="1"/>
    </row>
    <row r="48" spans="1:26" ht="12.75" customHeight="1" x14ac:dyDescent="0.2">
      <c r="A48" s="50" t="s">
        <v>100</v>
      </c>
      <c r="B48" s="50" t="s">
        <v>31</v>
      </c>
      <c r="C48" s="51">
        <v>7.33</v>
      </c>
      <c r="D48" s="16">
        <v>3</v>
      </c>
      <c r="E48" s="11">
        <f t="shared" si="21"/>
        <v>21.990000000000002</v>
      </c>
      <c r="F48" s="9">
        <v>50</v>
      </c>
      <c r="G48" s="9">
        <f t="shared" si="47"/>
        <v>50</v>
      </c>
      <c r="H48" s="17">
        <f t="shared" si="45"/>
        <v>2.2737608003638017</v>
      </c>
      <c r="I48" s="17">
        <f t="shared" si="46"/>
        <v>2.2737608003638017</v>
      </c>
      <c r="J48" s="39" t="s">
        <v>16</v>
      </c>
      <c r="K48" s="38" t="s">
        <v>11</v>
      </c>
      <c r="M48" s="24">
        <f t="shared" si="48"/>
        <v>50</v>
      </c>
      <c r="N48" s="1">
        <f t="shared" si="49"/>
        <v>50</v>
      </c>
      <c r="O48" s="24"/>
      <c r="P48" s="1"/>
      <c r="Q48" s="24"/>
      <c r="R48" s="1"/>
      <c r="S48" s="24"/>
      <c r="T48" s="1"/>
      <c r="U48" s="24"/>
      <c r="V48" s="1"/>
      <c r="W48" s="24"/>
      <c r="X48" s="1"/>
      <c r="Y48" s="24"/>
      <c r="Z48" s="1"/>
    </row>
    <row r="49" spans="1:26" ht="12.75" customHeight="1" x14ac:dyDescent="0.2">
      <c r="A49" s="50" t="s">
        <v>101</v>
      </c>
      <c r="B49" s="50" t="s">
        <v>102</v>
      </c>
      <c r="C49" s="51">
        <v>10.66</v>
      </c>
      <c r="D49" s="16">
        <v>3</v>
      </c>
      <c r="E49" s="11">
        <f t="shared" si="21"/>
        <v>31.98</v>
      </c>
      <c r="F49" s="9">
        <v>120</v>
      </c>
      <c r="G49" s="9">
        <f t="shared" si="47"/>
        <v>120</v>
      </c>
      <c r="H49" s="17">
        <f t="shared" si="45"/>
        <v>3.75234521575985</v>
      </c>
      <c r="I49" s="17">
        <f t="shared" si="46"/>
        <v>3.75234521575985</v>
      </c>
      <c r="J49" s="39" t="s">
        <v>16</v>
      </c>
      <c r="K49" s="38" t="s">
        <v>11</v>
      </c>
      <c r="M49" s="24">
        <f t="shared" si="48"/>
        <v>120</v>
      </c>
      <c r="N49" s="1">
        <f t="shared" si="49"/>
        <v>120</v>
      </c>
      <c r="O49" s="24"/>
      <c r="P49" s="1"/>
      <c r="Q49" s="24"/>
      <c r="R49" s="1"/>
      <c r="S49" s="24"/>
      <c r="T49" s="1"/>
      <c r="U49" s="24"/>
      <c r="V49" s="1"/>
      <c r="W49" s="24"/>
      <c r="X49" s="1"/>
      <c r="Y49" s="24"/>
      <c r="Z49" s="1"/>
    </row>
    <row r="50" spans="1:26" ht="12.75" customHeight="1" x14ac:dyDescent="0.2">
      <c r="A50" s="50" t="s">
        <v>103</v>
      </c>
      <c r="B50" s="50" t="s">
        <v>33</v>
      </c>
      <c r="C50" s="51">
        <v>3.87</v>
      </c>
      <c r="D50" s="16">
        <v>3</v>
      </c>
      <c r="E50" s="11">
        <f t="shared" si="21"/>
        <v>11.61</v>
      </c>
      <c r="F50" s="9"/>
      <c r="G50" s="9">
        <v>50</v>
      </c>
      <c r="H50" s="17">
        <f t="shared" si="45"/>
        <v>0</v>
      </c>
      <c r="I50" s="17">
        <f t="shared" si="46"/>
        <v>4.3066322136089576</v>
      </c>
      <c r="J50" s="39"/>
      <c r="K50" s="38" t="s">
        <v>183</v>
      </c>
      <c r="M50" s="24"/>
      <c r="N50" s="1"/>
      <c r="O50" s="24"/>
      <c r="P50" s="1"/>
      <c r="Q50" s="24"/>
      <c r="R50" s="1"/>
      <c r="S50" s="24"/>
      <c r="T50" s="1"/>
      <c r="U50" s="24">
        <f>G50</f>
        <v>50</v>
      </c>
      <c r="V50" s="1"/>
      <c r="W50" s="24"/>
      <c r="X50" s="1"/>
      <c r="Y50" s="24"/>
      <c r="Z50" s="1"/>
    </row>
    <row r="51" spans="1:26" ht="12.75" customHeight="1" x14ac:dyDescent="0.2">
      <c r="A51" s="50" t="s">
        <v>104</v>
      </c>
      <c r="B51" s="50" t="s">
        <v>105</v>
      </c>
      <c r="C51" s="51">
        <v>5.17</v>
      </c>
      <c r="D51" s="16">
        <v>3</v>
      </c>
      <c r="E51" s="11">
        <f t="shared" si="21"/>
        <v>15.51</v>
      </c>
      <c r="F51" s="9"/>
      <c r="G51" s="9">
        <v>50</v>
      </c>
      <c r="H51" s="17">
        <f t="shared" si="45"/>
        <v>0</v>
      </c>
      <c r="I51" s="17">
        <f t="shared" si="46"/>
        <v>3.223726627981947</v>
      </c>
      <c r="J51" s="39"/>
      <c r="K51" s="38" t="s">
        <v>183</v>
      </c>
      <c r="M51" s="24"/>
      <c r="N51" s="1"/>
      <c r="O51" s="24"/>
      <c r="P51" s="1"/>
      <c r="Q51" s="24"/>
      <c r="R51" s="1"/>
      <c r="S51" s="24"/>
      <c r="T51" s="1"/>
      <c r="U51" s="24">
        <f>G51</f>
        <v>50</v>
      </c>
      <c r="V51" s="1"/>
      <c r="W51" s="24"/>
      <c r="X51" s="1"/>
      <c r="Y51" s="24"/>
      <c r="Z51" s="1"/>
    </row>
    <row r="52" spans="1:26" ht="12.75" customHeight="1" x14ac:dyDescent="0.2">
      <c r="A52" s="50" t="s">
        <v>106</v>
      </c>
      <c r="B52" s="50" t="s">
        <v>27</v>
      </c>
      <c r="C52" s="51">
        <v>23.58</v>
      </c>
      <c r="D52" s="16">
        <v>3</v>
      </c>
      <c r="E52" s="11">
        <f t="shared" si="21"/>
        <v>70.739999999999995</v>
      </c>
      <c r="F52" s="9">
        <v>180</v>
      </c>
      <c r="G52" s="9">
        <f t="shared" si="47"/>
        <v>180</v>
      </c>
      <c r="H52" s="17">
        <f t="shared" si="45"/>
        <v>2.5445292620865141</v>
      </c>
      <c r="I52" s="17">
        <f t="shared" si="46"/>
        <v>2.5445292620865141</v>
      </c>
      <c r="J52" s="39" t="s">
        <v>16</v>
      </c>
      <c r="K52" s="38" t="s">
        <v>11</v>
      </c>
      <c r="M52" s="24">
        <f t="shared" ref="M52:M59" si="50">F52</f>
        <v>180</v>
      </c>
      <c r="N52" s="1">
        <f t="shared" ref="N52:N59" si="51">G52</f>
        <v>180</v>
      </c>
      <c r="O52" s="24"/>
      <c r="P52" s="1"/>
      <c r="Q52" s="24"/>
      <c r="R52" s="1"/>
      <c r="S52" s="24"/>
      <c r="T52" s="1"/>
      <c r="U52" s="24"/>
      <c r="V52" s="1"/>
      <c r="W52" s="24"/>
      <c r="X52" s="1"/>
      <c r="Y52" s="24"/>
      <c r="Z52" s="1"/>
    </row>
    <row r="53" spans="1:26" ht="12.75" customHeight="1" x14ac:dyDescent="0.2">
      <c r="A53" s="50" t="s">
        <v>107</v>
      </c>
      <c r="B53" s="50" t="s">
        <v>108</v>
      </c>
      <c r="C53" s="51">
        <v>17.23</v>
      </c>
      <c r="D53" s="16">
        <v>3</v>
      </c>
      <c r="E53" s="11">
        <f t="shared" si="21"/>
        <v>51.69</v>
      </c>
      <c r="F53" s="9">
        <v>90</v>
      </c>
      <c r="G53" s="9">
        <f t="shared" si="47"/>
        <v>90</v>
      </c>
      <c r="H53" s="17">
        <f t="shared" si="45"/>
        <v>1.7411491584445735</v>
      </c>
      <c r="I53" s="17">
        <f t="shared" si="46"/>
        <v>1.7411491584445735</v>
      </c>
      <c r="J53" s="39" t="s">
        <v>16</v>
      </c>
      <c r="K53" s="38" t="s">
        <v>11</v>
      </c>
      <c r="M53" s="24">
        <f t="shared" si="50"/>
        <v>90</v>
      </c>
      <c r="N53" s="1">
        <f t="shared" si="51"/>
        <v>90</v>
      </c>
      <c r="O53" s="24"/>
      <c r="P53" s="1"/>
      <c r="Q53" s="24"/>
      <c r="R53" s="1"/>
      <c r="S53" s="24"/>
      <c r="T53" s="1"/>
      <c r="U53" s="24"/>
      <c r="V53" s="1"/>
      <c r="W53" s="24"/>
      <c r="X53" s="1"/>
      <c r="Y53" s="24"/>
      <c r="Z53" s="1"/>
    </row>
    <row r="54" spans="1:26" ht="12.75" customHeight="1" x14ac:dyDescent="0.2">
      <c r="A54" s="50" t="s">
        <v>109</v>
      </c>
      <c r="B54" s="50" t="s">
        <v>40</v>
      </c>
      <c r="C54" s="51">
        <v>16.37</v>
      </c>
      <c r="D54" s="16">
        <v>3</v>
      </c>
      <c r="E54" s="11">
        <f t="shared" si="21"/>
        <v>49.11</v>
      </c>
      <c r="F54" s="9">
        <v>100</v>
      </c>
      <c r="G54" s="9">
        <f t="shared" si="47"/>
        <v>100</v>
      </c>
      <c r="H54" s="17">
        <f t="shared" si="45"/>
        <v>2.0362451639177359</v>
      </c>
      <c r="I54" s="17">
        <f t="shared" si="46"/>
        <v>2.0362451639177359</v>
      </c>
      <c r="J54" s="39" t="s">
        <v>16</v>
      </c>
      <c r="K54" s="38" t="s">
        <v>11</v>
      </c>
      <c r="M54" s="24">
        <f t="shared" si="50"/>
        <v>100</v>
      </c>
      <c r="N54" s="1">
        <f t="shared" si="51"/>
        <v>100</v>
      </c>
      <c r="O54" s="24"/>
      <c r="P54" s="1"/>
      <c r="Q54" s="24"/>
      <c r="R54" s="1"/>
      <c r="S54" s="24"/>
      <c r="T54" s="1"/>
      <c r="U54" s="24"/>
      <c r="V54" s="1"/>
      <c r="W54" s="24"/>
      <c r="X54" s="1"/>
      <c r="Y54" s="24"/>
      <c r="Z54" s="1"/>
    </row>
    <row r="55" spans="1:26" ht="12.75" customHeight="1" x14ac:dyDescent="0.2">
      <c r="A55" s="50" t="s">
        <v>110</v>
      </c>
      <c r="B55" s="50" t="s">
        <v>108</v>
      </c>
      <c r="C55" s="51">
        <v>13.79</v>
      </c>
      <c r="D55" s="16">
        <v>3</v>
      </c>
      <c r="E55" s="11">
        <f t="shared" si="21"/>
        <v>41.37</v>
      </c>
      <c r="F55" s="9">
        <v>90</v>
      </c>
      <c r="G55" s="9">
        <f t="shared" si="47"/>
        <v>90</v>
      </c>
      <c r="H55" s="17">
        <f t="shared" si="45"/>
        <v>2.1754894851341553</v>
      </c>
      <c r="I55" s="17">
        <f t="shared" si="46"/>
        <v>2.1754894851341553</v>
      </c>
      <c r="J55" s="39" t="s">
        <v>16</v>
      </c>
      <c r="K55" s="38" t="s">
        <v>11</v>
      </c>
      <c r="M55" s="24">
        <f t="shared" si="50"/>
        <v>90</v>
      </c>
      <c r="N55" s="1">
        <f t="shared" si="51"/>
        <v>90</v>
      </c>
      <c r="O55" s="24"/>
      <c r="P55" s="1"/>
      <c r="Q55" s="24"/>
      <c r="R55" s="1"/>
      <c r="S55" s="24"/>
      <c r="T55" s="1"/>
      <c r="U55" s="24"/>
      <c r="V55" s="1"/>
      <c r="W55" s="24"/>
      <c r="X55" s="1"/>
      <c r="Y55" s="24"/>
      <c r="Z55" s="1"/>
    </row>
    <row r="56" spans="1:26" ht="12.75" customHeight="1" x14ac:dyDescent="0.2">
      <c r="A56" s="50" t="s">
        <v>111</v>
      </c>
      <c r="B56" s="50" t="s">
        <v>112</v>
      </c>
      <c r="C56" s="51">
        <v>81.73</v>
      </c>
      <c r="D56" s="16">
        <v>3</v>
      </c>
      <c r="E56" s="11">
        <f t="shared" si="21"/>
        <v>245.19</v>
      </c>
      <c r="F56" s="9">
        <v>600</v>
      </c>
      <c r="G56" s="9">
        <f t="shared" si="47"/>
        <v>600</v>
      </c>
      <c r="H56" s="17">
        <f t="shared" si="45"/>
        <v>2.447081854888046</v>
      </c>
      <c r="I56" s="17">
        <f t="shared" si="46"/>
        <v>2.447081854888046</v>
      </c>
      <c r="J56" s="39" t="s">
        <v>16</v>
      </c>
      <c r="K56" s="38" t="s">
        <v>11</v>
      </c>
      <c r="M56" s="24">
        <f t="shared" si="50"/>
        <v>600</v>
      </c>
      <c r="N56" s="1">
        <f t="shared" si="51"/>
        <v>600</v>
      </c>
      <c r="O56" s="24"/>
      <c r="P56" s="1"/>
      <c r="Q56" s="24"/>
      <c r="R56" s="1"/>
      <c r="S56" s="24"/>
      <c r="T56" s="1"/>
      <c r="U56" s="24"/>
      <c r="V56" s="1"/>
      <c r="W56" s="24"/>
      <c r="X56" s="1"/>
      <c r="Y56" s="24"/>
      <c r="Z56" s="1"/>
    </row>
    <row r="57" spans="1:26" ht="12.75" customHeight="1" x14ac:dyDescent="0.2">
      <c r="A57" s="50" t="s">
        <v>113</v>
      </c>
      <c r="B57" s="50" t="s">
        <v>114</v>
      </c>
      <c r="C57" s="51">
        <v>81.62</v>
      </c>
      <c r="D57" s="16">
        <v>3</v>
      </c>
      <c r="E57" s="11">
        <f t="shared" si="21"/>
        <v>244.86</v>
      </c>
      <c r="F57" s="9">
        <v>600</v>
      </c>
      <c r="G57" s="9">
        <f t="shared" si="47"/>
        <v>600</v>
      </c>
      <c r="H57" s="17">
        <f t="shared" si="45"/>
        <v>2.450379808870375</v>
      </c>
      <c r="I57" s="17">
        <f t="shared" si="46"/>
        <v>2.450379808870375</v>
      </c>
      <c r="J57" s="39" t="s">
        <v>16</v>
      </c>
      <c r="K57" s="38" t="s">
        <v>11</v>
      </c>
      <c r="M57" s="24">
        <f t="shared" si="50"/>
        <v>600</v>
      </c>
      <c r="N57" s="1">
        <f t="shared" si="51"/>
        <v>600</v>
      </c>
      <c r="O57" s="24"/>
      <c r="P57" s="1"/>
      <c r="Q57" s="24"/>
      <c r="R57" s="1"/>
      <c r="S57" s="24"/>
      <c r="T57" s="1"/>
      <c r="U57" s="24"/>
      <c r="V57" s="1"/>
      <c r="W57" s="24"/>
      <c r="X57" s="1"/>
      <c r="Y57" s="24"/>
      <c r="Z57" s="1"/>
    </row>
    <row r="58" spans="1:26" ht="12.75" customHeight="1" x14ac:dyDescent="0.2">
      <c r="A58" s="50" t="s">
        <v>115</v>
      </c>
      <c r="B58" s="50" t="s">
        <v>116</v>
      </c>
      <c r="C58" s="51">
        <v>44.3</v>
      </c>
      <c r="D58" s="16">
        <v>3</v>
      </c>
      <c r="E58" s="11">
        <f t="shared" si="21"/>
        <v>132.89999999999998</v>
      </c>
      <c r="F58" s="9">
        <v>600</v>
      </c>
      <c r="G58" s="9">
        <f t="shared" si="47"/>
        <v>600</v>
      </c>
      <c r="H58" s="17">
        <f t="shared" si="45"/>
        <v>4.5146726862302486</v>
      </c>
      <c r="I58" s="17">
        <f t="shared" si="46"/>
        <v>4.5146726862302486</v>
      </c>
      <c r="J58" s="39" t="s">
        <v>16</v>
      </c>
      <c r="K58" s="38" t="s">
        <v>11</v>
      </c>
      <c r="M58" s="24">
        <f t="shared" si="50"/>
        <v>600</v>
      </c>
      <c r="N58" s="1">
        <f t="shared" si="51"/>
        <v>600</v>
      </c>
      <c r="O58" s="24"/>
      <c r="P58" s="1"/>
      <c r="Q58" s="24"/>
      <c r="R58" s="1"/>
      <c r="S58" s="24"/>
      <c r="T58" s="1"/>
      <c r="U58" s="24"/>
      <c r="V58" s="1"/>
      <c r="W58" s="24"/>
      <c r="X58" s="1"/>
      <c r="Y58" s="24"/>
      <c r="Z58" s="1"/>
    </row>
    <row r="59" spans="1:26" ht="12.75" customHeight="1" x14ac:dyDescent="0.2">
      <c r="A59" s="50" t="s">
        <v>117</v>
      </c>
      <c r="B59" s="50" t="s">
        <v>118</v>
      </c>
      <c r="C59" s="51">
        <v>8.06</v>
      </c>
      <c r="D59" s="16">
        <v>3</v>
      </c>
      <c r="E59" s="11">
        <f t="shared" si="21"/>
        <v>24.18</v>
      </c>
      <c r="F59" s="9">
        <v>60</v>
      </c>
      <c r="G59" s="9">
        <f t="shared" si="47"/>
        <v>60</v>
      </c>
      <c r="H59" s="17">
        <f t="shared" si="45"/>
        <v>2.4813895781637716</v>
      </c>
      <c r="I59" s="17">
        <f t="shared" si="46"/>
        <v>2.4813895781637716</v>
      </c>
      <c r="J59" s="39" t="s">
        <v>16</v>
      </c>
      <c r="K59" s="38" t="s">
        <v>11</v>
      </c>
      <c r="M59" s="24">
        <f t="shared" si="50"/>
        <v>60</v>
      </c>
      <c r="N59" s="1">
        <f t="shared" si="51"/>
        <v>60</v>
      </c>
      <c r="O59" s="24"/>
      <c r="P59" s="1"/>
      <c r="Q59" s="24"/>
      <c r="R59" s="1"/>
      <c r="S59" s="24"/>
      <c r="T59" s="1"/>
      <c r="U59" s="24"/>
      <c r="V59" s="1"/>
      <c r="W59" s="24"/>
      <c r="X59" s="1"/>
      <c r="Y59" s="24"/>
      <c r="Z59" s="1"/>
    </row>
    <row r="60" spans="1:26" ht="12.75" customHeight="1" x14ac:dyDescent="0.2">
      <c r="A60" s="50" t="s">
        <v>119</v>
      </c>
      <c r="B60" s="50" t="s">
        <v>26</v>
      </c>
      <c r="C60" s="51">
        <v>5.81</v>
      </c>
      <c r="D60" s="16">
        <v>3</v>
      </c>
      <c r="E60" s="11">
        <f t="shared" si="21"/>
        <v>17.43</v>
      </c>
      <c r="F60" s="9"/>
      <c r="G60" s="9">
        <v>50</v>
      </c>
      <c r="H60" s="17">
        <f t="shared" si="45"/>
        <v>0</v>
      </c>
      <c r="I60" s="17">
        <f t="shared" si="46"/>
        <v>2.8686173264486516</v>
      </c>
      <c r="J60" s="39"/>
      <c r="K60" s="38" t="s">
        <v>183</v>
      </c>
      <c r="M60" s="24"/>
      <c r="N60" s="1"/>
      <c r="O60" s="24"/>
      <c r="P60" s="1"/>
      <c r="Q60" s="24"/>
      <c r="R60" s="1"/>
      <c r="S60" s="24"/>
      <c r="T60" s="1"/>
      <c r="U60" s="24">
        <f>G60</f>
        <v>50</v>
      </c>
      <c r="V60" s="1"/>
      <c r="W60" s="24"/>
      <c r="X60" s="1"/>
      <c r="Y60" s="24"/>
      <c r="Z60" s="1"/>
    </row>
    <row r="61" spans="1:26" ht="12.75" customHeight="1" x14ac:dyDescent="0.2">
      <c r="A61" s="50" t="s">
        <v>120</v>
      </c>
      <c r="B61" s="50" t="s">
        <v>50</v>
      </c>
      <c r="C61" s="51">
        <v>25.62</v>
      </c>
      <c r="D61" s="16">
        <v>3</v>
      </c>
      <c r="E61" s="11">
        <f t="shared" si="21"/>
        <v>76.86</v>
      </c>
      <c r="F61" s="9">
        <v>90</v>
      </c>
      <c r="G61" s="9">
        <f t="shared" si="47"/>
        <v>90</v>
      </c>
      <c r="H61" s="17">
        <f t="shared" si="45"/>
        <v>1.1709601873536299</v>
      </c>
      <c r="I61" s="17">
        <f t="shared" si="46"/>
        <v>1.1709601873536299</v>
      </c>
      <c r="J61" s="39" t="s">
        <v>16</v>
      </c>
      <c r="K61" s="38" t="s">
        <v>11</v>
      </c>
      <c r="M61" s="24">
        <f t="shared" ref="M61:M65" si="52">F61</f>
        <v>90</v>
      </c>
      <c r="N61" s="1">
        <f t="shared" ref="N61:N65" si="53">G61</f>
        <v>90</v>
      </c>
      <c r="O61" s="24"/>
      <c r="P61" s="1"/>
      <c r="Q61" s="24"/>
      <c r="R61" s="1"/>
      <c r="S61" s="24"/>
      <c r="T61" s="1"/>
      <c r="U61" s="24"/>
      <c r="V61" s="1"/>
      <c r="W61" s="24"/>
      <c r="X61" s="1"/>
      <c r="Y61" s="24"/>
      <c r="Z61" s="1"/>
    </row>
    <row r="62" spans="1:26" ht="12.75" customHeight="1" x14ac:dyDescent="0.2">
      <c r="A62" s="50" t="s">
        <v>121</v>
      </c>
      <c r="B62" s="50" t="s">
        <v>122</v>
      </c>
      <c r="C62" s="51">
        <v>24.54</v>
      </c>
      <c r="D62" s="16">
        <v>3</v>
      </c>
      <c r="E62" s="11">
        <f t="shared" si="21"/>
        <v>73.62</v>
      </c>
      <c r="F62" s="9">
        <v>300</v>
      </c>
      <c r="G62" s="9">
        <f t="shared" si="47"/>
        <v>300</v>
      </c>
      <c r="H62" s="17">
        <f t="shared" si="45"/>
        <v>4.0749796251018742</v>
      </c>
      <c r="I62" s="17">
        <f t="shared" si="46"/>
        <v>4.0749796251018742</v>
      </c>
      <c r="J62" s="39" t="s">
        <v>16</v>
      </c>
      <c r="K62" s="38" t="s">
        <v>11</v>
      </c>
      <c r="M62" s="24">
        <f t="shared" si="52"/>
        <v>300</v>
      </c>
      <c r="N62" s="1">
        <f t="shared" si="53"/>
        <v>300</v>
      </c>
      <c r="O62" s="24"/>
      <c r="P62" s="1"/>
      <c r="Q62" s="24"/>
      <c r="R62" s="1"/>
      <c r="S62" s="24"/>
      <c r="T62" s="1"/>
      <c r="U62" s="24"/>
      <c r="V62" s="1"/>
      <c r="W62" s="24"/>
      <c r="X62" s="1"/>
      <c r="Y62" s="24"/>
      <c r="Z62" s="1"/>
    </row>
    <row r="63" spans="1:26" ht="12.75" customHeight="1" x14ac:dyDescent="0.2">
      <c r="A63" s="50" t="s">
        <v>123</v>
      </c>
      <c r="B63" s="50" t="s">
        <v>124</v>
      </c>
      <c r="C63" s="51">
        <v>32.01</v>
      </c>
      <c r="D63" s="16">
        <v>3</v>
      </c>
      <c r="E63" s="11">
        <f t="shared" si="21"/>
        <v>96.03</v>
      </c>
      <c r="F63" s="9">
        <v>400</v>
      </c>
      <c r="G63" s="9">
        <f t="shared" si="47"/>
        <v>400</v>
      </c>
      <c r="H63" s="17">
        <f t="shared" si="22"/>
        <v>4.1653649901072578</v>
      </c>
      <c r="I63" s="17">
        <f t="shared" si="23"/>
        <v>4.1653649901072578</v>
      </c>
      <c r="J63" s="39" t="s">
        <v>16</v>
      </c>
      <c r="K63" s="38" t="s">
        <v>11</v>
      </c>
      <c r="M63" s="24">
        <f t="shared" si="52"/>
        <v>400</v>
      </c>
      <c r="N63" s="1">
        <f t="shared" si="53"/>
        <v>400</v>
      </c>
      <c r="O63" s="24"/>
      <c r="P63" s="1"/>
      <c r="Q63" s="24"/>
      <c r="R63" s="1"/>
      <c r="S63" s="24"/>
      <c r="T63" s="1"/>
      <c r="U63" s="24"/>
      <c r="V63" s="1"/>
      <c r="W63" s="24"/>
      <c r="X63" s="1"/>
      <c r="Y63" s="24"/>
      <c r="Z63" s="1"/>
    </row>
    <row r="64" spans="1:26" ht="12.75" customHeight="1" x14ac:dyDescent="0.2">
      <c r="A64" s="50" t="s">
        <v>125</v>
      </c>
      <c r="B64" s="50" t="s">
        <v>126</v>
      </c>
      <c r="C64" s="51">
        <v>20.260000000000002</v>
      </c>
      <c r="D64" s="16">
        <v>3</v>
      </c>
      <c r="E64" s="11">
        <f t="shared" si="21"/>
        <v>60.78</v>
      </c>
      <c r="F64" s="9">
        <v>320</v>
      </c>
      <c r="G64" s="9">
        <f t="shared" si="47"/>
        <v>320</v>
      </c>
      <c r="H64" s="17">
        <f t="shared" si="22"/>
        <v>5.2648897663705165</v>
      </c>
      <c r="I64" s="17">
        <f t="shared" si="23"/>
        <v>5.2648897663705165</v>
      </c>
      <c r="J64" s="39" t="s">
        <v>16</v>
      </c>
      <c r="K64" s="38" t="s">
        <v>11</v>
      </c>
      <c r="M64" s="24">
        <f t="shared" si="52"/>
        <v>320</v>
      </c>
      <c r="N64" s="1">
        <f t="shared" si="53"/>
        <v>320</v>
      </c>
      <c r="O64" s="24"/>
      <c r="P64" s="1"/>
      <c r="Q64" s="24"/>
      <c r="R64" s="1"/>
      <c r="S64" s="24"/>
      <c r="T64" s="1"/>
      <c r="U64" s="24"/>
      <c r="V64" s="1"/>
      <c r="W64" s="24"/>
      <c r="X64" s="1"/>
      <c r="Y64" s="24"/>
      <c r="Z64" s="1"/>
    </row>
    <row r="65" spans="1:26" ht="12.75" customHeight="1" x14ac:dyDescent="0.2">
      <c r="A65" s="50" t="s">
        <v>127</v>
      </c>
      <c r="B65" s="50" t="s">
        <v>128</v>
      </c>
      <c r="C65" s="51">
        <v>17.97</v>
      </c>
      <c r="D65" s="16">
        <v>3</v>
      </c>
      <c r="E65" s="11">
        <f t="shared" si="21"/>
        <v>53.91</v>
      </c>
      <c r="F65" s="9">
        <v>120</v>
      </c>
      <c r="G65" s="9">
        <f t="shared" si="47"/>
        <v>120</v>
      </c>
      <c r="H65" s="17">
        <f t="shared" si="22"/>
        <v>2.2259321090706736</v>
      </c>
      <c r="I65" s="17">
        <f t="shared" si="23"/>
        <v>2.2259321090706736</v>
      </c>
      <c r="J65" s="39" t="s">
        <v>16</v>
      </c>
      <c r="K65" s="38" t="s">
        <v>11</v>
      </c>
      <c r="M65" s="24">
        <f t="shared" si="52"/>
        <v>120</v>
      </c>
      <c r="N65" s="1">
        <f t="shared" si="53"/>
        <v>120</v>
      </c>
      <c r="O65" s="24"/>
      <c r="P65" s="1"/>
      <c r="Q65" s="24"/>
      <c r="R65" s="1"/>
      <c r="S65" s="24"/>
      <c r="T65" s="1"/>
      <c r="U65" s="24"/>
      <c r="V65" s="1"/>
      <c r="W65" s="24"/>
      <c r="X65" s="1"/>
      <c r="Y65" s="24"/>
      <c r="Z65" s="1"/>
    </row>
    <row r="66" spans="1:26" ht="12.75" customHeight="1" x14ac:dyDescent="0.2">
      <c r="A66" s="50" t="s">
        <v>129</v>
      </c>
      <c r="B66" s="50" t="s">
        <v>26</v>
      </c>
      <c r="C66" s="51">
        <v>5.21</v>
      </c>
      <c r="D66" s="16">
        <v>3</v>
      </c>
      <c r="E66" s="11">
        <f t="shared" si="21"/>
        <v>15.629999999999999</v>
      </c>
      <c r="F66" s="9"/>
      <c r="G66" s="9">
        <v>100</v>
      </c>
      <c r="H66" s="17">
        <f t="shared" si="22"/>
        <v>0</v>
      </c>
      <c r="I66" s="17">
        <f t="shared" si="23"/>
        <v>6.3979526551503527</v>
      </c>
      <c r="J66" s="39"/>
      <c r="K66" s="38" t="s">
        <v>183</v>
      </c>
      <c r="M66" s="24"/>
      <c r="N66" s="1"/>
      <c r="O66" s="24"/>
      <c r="P66" s="1"/>
      <c r="Q66" s="24"/>
      <c r="R66" s="1"/>
      <c r="S66" s="24"/>
      <c r="T66" s="1"/>
      <c r="U66" s="24">
        <f>G66</f>
        <v>100</v>
      </c>
      <c r="V66" s="1"/>
      <c r="W66" s="24"/>
      <c r="X66" s="1"/>
      <c r="Y66" s="24"/>
      <c r="Z66" s="1"/>
    </row>
    <row r="67" spans="1:26" ht="12.75" customHeight="1" x14ac:dyDescent="0.2">
      <c r="A67" s="50" t="s">
        <v>130</v>
      </c>
      <c r="B67" s="50" t="s">
        <v>26</v>
      </c>
      <c r="C67" s="51">
        <v>5.03</v>
      </c>
      <c r="D67" s="16">
        <v>3</v>
      </c>
      <c r="E67" s="11">
        <f t="shared" si="21"/>
        <v>15.09</v>
      </c>
      <c r="F67" s="9"/>
      <c r="G67" s="9">
        <v>50</v>
      </c>
      <c r="H67" s="17">
        <f t="shared" si="22"/>
        <v>0</v>
      </c>
      <c r="I67" s="17">
        <f t="shared" si="23"/>
        <v>3.313452617627568</v>
      </c>
      <c r="J67" s="39"/>
      <c r="K67" s="38" t="s">
        <v>183</v>
      </c>
      <c r="M67" s="24"/>
      <c r="N67" s="1"/>
      <c r="O67" s="24"/>
      <c r="P67" s="1"/>
      <c r="Q67" s="24"/>
      <c r="R67" s="1"/>
      <c r="S67" s="24"/>
      <c r="T67" s="1"/>
      <c r="U67" s="24">
        <f>G67</f>
        <v>50</v>
      </c>
      <c r="V67" s="1"/>
      <c r="W67" s="24"/>
      <c r="X67" s="1"/>
      <c r="Y67" s="24"/>
      <c r="Z67" s="1"/>
    </row>
    <row r="68" spans="1:26" ht="12.75" customHeight="1" x14ac:dyDescent="0.2">
      <c r="A68" s="50" t="s">
        <v>131</v>
      </c>
      <c r="B68" s="50" t="s">
        <v>132</v>
      </c>
      <c r="C68" s="51">
        <v>17.329999999999998</v>
      </c>
      <c r="D68" s="16">
        <v>3</v>
      </c>
      <c r="E68" s="11">
        <f t="shared" si="21"/>
        <v>51.989999999999995</v>
      </c>
      <c r="F68" s="9">
        <v>120</v>
      </c>
      <c r="G68" s="9">
        <f t="shared" si="47"/>
        <v>120</v>
      </c>
      <c r="H68" s="17">
        <f t="shared" si="22"/>
        <v>2.3081361800346221</v>
      </c>
      <c r="I68" s="17">
        <f t="shared" si="23"/>
        <v>2.3081361800346221</v>
      </c>
      <c r="J68" s="39" t="s">
        <v>16</v>
      </c>
      <c r="K68" s="38" t="s">
        <v>11</v>
      </c>
      <c r="M68" s="24">
        <f t="shared" ref="M68" si="54">F68</f>
        <v>120</v>
      </c>
      <c r="N68" s="1">
        <f t="shared" ref="N68" si="55">G68</f>
        <v>120</v>
      </c>
      <c r="O68" s="24"/>
      <c r="P68" s="1"/>
      <c r="Q68" s="24"/>
      <c r="R68" s="1"/>
      <c r="S68" s="24"/>
      <c r="T68" s="1"/>
      <c r="U68" s="24"/>
      <c r="V68" s="1"/>
      <c r="W68" s="24"/>
      <c r="X68" s="1"/>
      <c r="Y68" s="24"/>
      <c r="Z68" s="1"/>
    </row>
    <row r="69" spans="1:26" ht="12.75" customHeight="1" x14ac:dyDescent="0.2">
      <c r="A69" s="50" t="s">
        <v>133</v>
      </c>
      <c r="B69" s="50" t="s">
        <v>26</v>
      </c>
      <c r="C69" s="51">
        <v>5.0599999999999996</v>
      </c>
      <c r="D69" s="16">
        <v>3</v>
      </c>
      <c r="E69" s="11">
        <f t="shared" si="21"/>
        <v>15.18</v>
      </c>
      <c r="F69" s="9"/>
      <c r="G69" s="9">
        <v>100</v>
      </c>
      <c r="H69" s="17">
        <f t="shared" si="22"/>
        <v>0</v>
      </c>
      <c r="I69" s="17">
        <f t="shared" si="23"/>
        <v>6.587615283267457</v>
      </c>
      <c r="J69" s="39"/>
      <c r="K69" s="38" t="s">
        <v>183</v>
      </c>
      <c r="M69" s="24"/>
      <c r="N69" s="1"/>
      <c r="O69" s="24"/>
      <c r="P69" s="1"/>
      <c r="Q69" s="24"/>
      <c r="R69" s="1"/>
      <c r="S69" s="24"/>
      <c r="T69" s="1"/>
      <c r="U69" s="24">
        <f>G69</f>
        <v>100</v>
      </c>
      <c r="V69" s="1"/>
      <c r="W69" s="24"/>
      <c r="X69" s="1"/>
      <c r="Y69" s="24"/>
      <c r="Z69" s="1"/>
    </row>
    <row r="70" spans="1:26" ht="12.75" customHeight="1" x14ac:dyDescent="0.2">
      <c r="A70" s="50" t="s">
        <v>134</v>
      </c>
      <c r="B70" s="50" t="s">
        <v>135</v>
      </c>
      <c r="C70" s="51">
        <v>17.059999999999999</v>
      </c>
      <c r="D70" s="16">
        <v>3</v>
      </c>
      <c r="E70" s="11">
        <f t="shared" si="21"/>
        <v>51.179999999999993</v>
      </c>
      <c r="F70" s="9">
        <v>120</v>
      </c>
      <c r="G70" s="9">
        <f t="shared" si="47"/>
        <v>120</v>
      </c>
      <c r="H70" s="17">
        <f t="shared" si="22"/>
        <v>2.3446658851113718</v>
      </c>
      <c r="I70" s="17">
        <f t="shared" si="23"/>
        <v>2.3446658851113718</v>
      </c>
      <c r="J70" s="39" t="s">
        <v>16</v>
      </c>
      <c r="K70" s="38" t="s">
        <v>11</v>
      </c>
      <c r="M70" s="24">
        <f t="shared" ref="M70" si="56">F70</f>
        <v>120</v>
      </c>
      <c r="N70" s="1">
        <f t="shared" ref="N70" si="57">G70</f>
        <v>120</v>
      </c>
      <c r="O70" s="24"/>
      <c r="P70" s="1"/>
      <c r="Q70" s="24"/>
      <c r="R70" s="1"/>
      <c r="S70" s="24"/>
      <c r="T70" s="1"/>
      <c r="U70" s="24"/>
      <c r="V70" s="1"/>
      <c r="W70" s="24"/>
      <c r="X70" s="1"/>
      <c r="Y70" s="24"/>
      <c r="Z70" s="1"/>
    </row>
    <row r="71" spans="1:26" ht="12.75" customHeight="1" x14ac:dyDescent="0.2">
      <c r="A71" s="50" t="s">
        <v>136</v>
      </c>
      <c r="B71" s="50" t="s">
        <v>26</v>
      </c>
      <c r="C71" s="51">
        <v>4.96</v>
      </c>
      <c r="D71" s="16">
        <v>3</v>
      </c>
      <c r="E71" s="11">
        <f t="shared" si="21"/>
        <v>14.879999999999999</v>
      </c>
      <c r="F71" s="9"/>
      <c r="G71" s="9">
        <v>100</v>
      </c>
      <c r="H71" s="17">
        <f t="shared" si="22"/>
        <v>0</v>
      </c>
      <c r="I71" s="17">
        <f t="shared" si="23"/>
        <v>6.720430107526882</v>
      </c>
      <c r="J71" s="39"/>
      <c r="K71" s="38" t="s">
        <v>183</v>
      </c>
      <c r="M71" s="24"/>
      <c r="N71" s="1"/>
      <c r="O71" s="24"/>
      <c r="P71" s="1"/>
      <c r="Q71" s="24"/>
      <c r="R71" s="1"/>
      <c r="S71" s="24"/>
      <c r="T71" s="1"/>
      <c r="U71" s="24">
        <f>G71</f>
        <v>100</v>
      </c>
      <c r="V71" s="1"/>
      <c r="W71" s="24"/>
      <c r="X71" s="1"/>
      <c r="Y71" s="24"/>
      <c r="Z71" s="1"/>
    </row>
    <row r="72" spans="1:26" ht="12.75" customHeight="1" x14ac:dyDescent="0.2">
      <c r="A72" s="50" t="s">
        <v>137</v>
      </c>
      <c r="B72" s="50" t="s">
        <v>32</v>
      </c>
      <c r="C72" s="51">
        <v>5.7</v>
      </c>
      <c r="D72" s="16">
        <v>3</v>
      </c>
      <c r="E72" s="11">
        <f t="shared" si="21"/>
        <v>17.100000000000001</v>
      </c>
      <c r="F72" s="9"/>
      <c r="G72" s="9">
        <v>90</v>
      </c>
      <c r="H72" s="17">
        <f t="shared" si="22"/>
        <v>0</v>
      </c>
      <c r="I72" s="17">
        <f t="shared" si="23"/>
        <v>5.2631578947368416</v>
      </c>
      <c r="J72" s="39"/>
      <c r="K72" s="38" t="s">
        <v>183</v>
      </c>
      <c r="M72" s="24"/>
      <c r="N72" s="1"/>
      <c r="O72" s="24"/>
      <c r="P72" s="1"/>
      <c r="Q72" s="24"/>
      <c r="R72" s="1"/>
      <c r="S72" s="24"/>
      <c r="T72" s="1"/>
      <c r="U72" s="24">
        <f>G72</f>
        <v>90</v>
      </c>
      <c r="V72" s="1"/>
      <c r="W72" s="24"/>
      <c r="X72" s="1"/>
      <c r="Y72" s="24"/>
      <c r="Z72" s="1"/>
    </row>
    <row r="73" spans="1:26" ht="12.75" customHeight="1" x14ac:dyDescent="0.2">
      <c r="A73" s="50" t="s">
        <v>138</v>
      </c>
      <c r="B73" s="50" t="s">
        <v>139</v>
      </c>
      <c r="C73" s="51">
        <v>7.16</v>
      </c>
      <c r="D73" s="16">
        <v>3</v>
      </c>
      <c r="E73" s="11">
        <f t="shared" si="21"/>
        <v>21.48</v>
      </c>
      <c r="F73" s="9"/>
      <c r="G73" s="9">
        <v>80</v>
      </c>
      <c r="H73" s="17">
        <f t="shared" si="22"/>
        <v>0</v>
      </c>
      <c r="I73" s="17">
        <f t="shared" si="23"/>
        <v>3.7243947858472999</v>
      </c>
      <c r="J73" s="39"/>
      <c r="K73" s="38" t="s">
        <v>183</v>
      </c>
      <c r="M73" s="24"/>
      <c r="N73" s="1"/>
      <c r="O73" s="24"/>
      <c r="P73" s="1"/>
      <c r="Q73" s="24"/>
      <c r="R73" s="1"/>
      <c r="S73" s="24"/>
      <c r="T73" s="1"/>
      <c r="U73" s="24">
        <f>G73</f>
        <v>80</v>
      </c>
      <c r="V73" s="1"/>
      <c r="W73" s="24"/>
      <c r="X73" s="1"/>
      <c r="Y73" s="24"/>
      <c r="Z73" s="1"/>
    </row>
    <row r="74" spans="1:26" ht="12.75" customHeight="1" x14ac:dyDescent="0.2">
      <c r="A74" s="50" t="s">
        <v>140</v>
      </c>
      <c r="B74" s="50" t="s">
        <v>141</v>
      </c>
      <c r="C74" s="51">
        <v>3.96</v>
      </c>
      <c r="D74" s="16">
        <v>3</v>
      </c>
      <c r="E74" s="11">
        <f t="shared" si="21"/>
        <v>11.879999999999999</v>
      </c>
      <c r="F74" s="9"/>
      <c r="G74" s="9">
        <v>50</v>
      </c>
      <c r="H74" s="17">
        <f t="shared" si="22"/>
        <v>0</v>
      </c>
      <c r="I74" s="17">
        <f t="shared" si="23"/>
        <v>4.2087542087542094</v>
      </c>
      <c r="J74" s="39"/>
      <c r="K74" s="38" t="s">
        <v>183</v>
      </c>
      <c r="M74" s="24"/>
      <c r="N74" s="1"/>
      <c r="O74" s="24"/>
      <c r="P74" s="1"/>
      <c r="Q74" s="24"/>
      <c r="R74" s="1"/>
      <c r="S74" s="24"/>
      <c r="T74" s="1"/>
      <c r="U74" s="24">
        <f>G74</f>
        <v>50</v>
      </c>
      <c r="V74" s="1"/>
      <c r="W74" s="24"/>
      <c r="X74" s="1"/>
      <c r="Y74" s="24"/>
      <c r="Z74" s="1"/>
    </row>
    <row r="75" spans="1:26" ht="12.75" customHeight="1" x14ac:dyDescent="0.2">
      <c r="A75" s="50" t="s">
        <v>142</v>
      </c>
      <c r="B75" s="50" t="s">
        <v>143</v>
      </c>
      <c r="C75" s="51">
        <v>24.65</v>
      </c>
      <c r="D75" s="16">
        <v>3</v>
      </c>
      <c r="E75" s="11">
        <f t="shared" si="21"/>
        <v>73.949999999999989</v>
      </c>
      <c r="F75" s="9">
        <v>150</v>
      </c>
      <c r="G75" s="9">
        <f t="shared" si="47"/>
        <v>150</v>
      </c>
      <c r="H75" s="17">
        <f t="shared" ref="H75" si="58">F75/E75</f>
        <v>2.0283975659229214</v>
      </c>
      <c r="I75" s="17">
        <f t="shared" ref="I75" si="59">G75/E75</f>
        <v>2.0283975659229214</v>
      </c>
      <c r="J75" s="39" t="s">
        <v>16</v>
      </c>
      <c r="K75" s="38" t="s">
        <v>11</v>
      </c>
      <c r="M75" s="24">
        <f t="shared" ref="M75:M83" si="60">F75</f>
        <v>150</v>
      </c>
      <c r="N75" s="1">
        <f t="shared" ref="N75:N83" si="61">G75</f>
        <v>150</v>
      </c>
      <c r="O75" s="24"/>
      <c r="P75" s="1"/>
      <c r="Q75" s="24"/>
      <c r="R75" s="1"/>
      <c r="S75" s="24"/>
      <c r="T75" s="1"/>
      <c r="U75" s="24"/>
      <c r="V75" s="1"/>
      <c r="W75" s="24"/>
      <c r="X75" s="1"/>
      <c r="Y75" s="24"/>
      <c r="Z75" s="1"/>
    </row>
    <row r="76" spans="1:26" ht="12.75" customHeight="1" x14ac:dyDescent="0.2">
      <c r="A76" s="50" t="s">
        <v>144</v>
      </c>
      <c r="B76" s="50" t="s">
        <v>28</v>
      </c>
      <c r="C76" s="51">
        <v>8.06</v>
      </c>
      <c r="D76" s="16">
        <v>3</v>
      </c>
      <c r="E76" s="11">
        <f t="shared" si="21"/>
        <v>24.18</v>
      </c>
      <c r="F76" s="9">
        <v>50</v>
      </c>
      <c r="G76" s="9">
        <f t="shared" si="47"/>
        <v>50</v>
      </c>
      <c r="H76" s="17">
        <f t="shared" si="22"/>
        <v>2.0678246484698097</v>
      </c>
      <c r="I76" s="17">
        <f t="shared" si="23"/>
        <v>2.0678246484698097</v>
      </c>
      <c r="J76" s="39" t="s">
        <v>16</v>
      </c>
      <c r="K76" s="38" t="s">
        <v>11</v>
      </c>
      <c r="M76" s="24">
        <f t="shared" si="60"/>
        <v>50</v>
      </c>
      <c r="N76" s="1">
        <f t="shared" si="61"/>
        <v>50</v>
      </c>
      <c r="O76" s="24"/>
      <c r="P76" s="1"/>
      <c r="Q76" s="24"/>
      <c r="R76" s="1"/>
      <c r="S76" s="24"/>
      <c r="T76" s="1"/>
      <c r="U76" s="24"/>
      <c r="V76" s="1"/>
      <c r="W76" s="24"/>
      <c r="X76" s="1"/>
      <c r="Y76" s="24"/>
      <c r="Z76" s="1"/>
    </row>
    <row r="77" spans="1:26" ht="12.75" customHeight="1" x14ac:dyDescent="0.2">
      <c r="A77" s="50" t="s">
        <v>145</v>
      </c>
      <c r="B77" s="50" t="s">
        <v>37</v>
      </c>
      <c r="C77" s="51">
        <v>29.11</v>
      </c>
      <c r="D77" s="16">
        <v>3</v>
      </c>
      <c r="E77" s="11">
        <f t="shared" ref="E77" si="62">C77*D77</f>
        <v>87.33</v>
      </c>
      <c r="F77" s="9">
        <v>180</v>
      </c>
      <c r="G77" s="9">
        <f t="shared" si="47"/>
        <v>180</v>
      </c>
      <c r="H77" s="17">
        <f t="shared" ref="H77" si="63">F77/E77</f>
        <v>2.0611473720371007</v>
      </c>
      <c r="I77" s="17">
        <f t="shared" ref="I77" si="64">G77/E77</f>
        <v>2.0611473720371007</v>
      </c>
      <c r="J77" s="39" t="s">
        <v>16</v>
      </c>
      <c r="K77" s="38" t="s">
        <v>11</v>
      </c>
      <c r="M77" s="24">
        <f t="shared" si="60"/>
        <v>180</v>
      </c>
      <c r="N77" s="1">
        <f t="shared" si="61"/>
        <v>180</v>
      </c>
      <c r="O77" s="24"/>
      <c r="P77" s="1"/>
      <c r="Q77" s="24"/>
      <c r="R77" s="1"/>
      <c r="S77" s="24"/>
      <c r="T77" s="1"/>
      <c r="U77" s="24"/>
      <c r="V77" s="1"/>
      <c r="W77" s="24"/>
      <c r="X77" s="1"/>
      <c r="Y77" s="24"/>
      <c r="Z77" s="1"/>
    </row>
    <row r="78" spans="1:26" ht="12.75" customHeight="1" x14ac:dyDescent="0.2">
      <c r="A78" s="50" t="s">
        <v>146</v>
      </c>
      <c r="B78" s="50" t="s">
        <v>25</v>
      </c>
      <c r="C78" s="51">
        <v>24.04</v>
      </c>
      <c r="D78" s="16">
        <v>3</v>
      </c>
      <c r="E78" s="11">
        <f t="shared" si="21"/>
        <v>72.12</v>
      </c>
      <c r="F78" s="9">
        <v>150</v>
      </c>
      <c r="G78" s="9">
        <f t="shared" si="47"/>
        <v>150</v>
      </c>
      <c r="H78" s="17">
        <f t="shared" si="22"/>
        <v>2.0798668885191347</v>
      </c>
      <c r="I78" s="17">
        <f t="shared" si="23"/>
        <v>2.0798668885191347</v>
      </c>
      <c r="J78" s="39" t="s">
        <v>16</v>
      </c>
      <c r="K78" s="38" t="s">
        <v>11</v>
      </c>
      <c r="M78" s="24">
        <f t="shared" si="60"/>
        <v>150</v>
      </c>
      <c r="N78" s="1">
        <f t="shared" si="61"/>
        <v>150</v>
      </c>
      <c r="O78" s="24"/>
      <c r="P78" s="1"/>
      <c r="Q78" s="24"/>
      <c r="R78" s="1"/>
      <c r="S78" s="24"/>
      <c r="T78" s="1"/>
      <c r="U78" s="24"/>
      <c r="V78" s="1"/>
      <c r="W78" s="24"/>
      <c r="X78" s="1"/>
      <c r="Y78" s="24"/>
      <c r="Z78" s="1"/>
    </row>
    <row r="79" spans="1:26" ht="12.75" customHeight="1" x14ac:dyDescent="0.2">
      <c r="A79" s="50" t="s">
        <v>147</v>
      </c>
      <c r="B79" s="50" t="s">
        <v>36</v>
      </c>
      <c r="C79" s="51">
        <v>21.62</v>
      </c>
      <c r="D79" s="16">
        <v>3</v>
      </c>
      <c r="E79" s="11">
        <f t="shared" si="21"/>
        <v>64.86</v>
      </c>
      <c r="F79" s="9">
        <v>180</v>
      </c>
      <c r="G79" s="9">
        <f t="shared" si="47"/>
        <v>180</v>
      </c>
      <c r="H79" s="17">
        <f t="shared" si="22"/>
        <v>2.775208140610546</v>
      </c>
      <c r="I79" s="17">
        <f t="shared" si="23"/>
        <v>2.775208140610546</v>
      </c>
      <c r="J79" s="39" t="s">
        <v>16</v>
      </c>
      <c r="K79" s="38" t="s">
        <v>11</v>
      </c>
      <c r="M79" s="24">
        <f t="shared" si="60"/>
        <v>180</v>
      </c>
      <c r="N79" s="1">
        <f t="shared" si="61"/>
        <v>180</v>
      </c>
      <c r="O79" s="24"/>
      <c r="P79" s="1"/>
      <c r="Q79" s="24"/>
      <c r="R79" s="1"/>
      <c r="S79" s="24"/>
      <c r="T79" s="1"/>
      <c r="U79" s="24"/>
      <c r="V79" s="1"/>
      <c r="W79" s="24"/>
      <c r="X79" s="1"/>
      <c r="Y79" s="24"/>
      <c r="Z79" s="1"/>
    </row>
    <row r="80" spans="1:26" ht="12.75" customHeight="1" x14ac:dyDescent="0.2">
      <c r="A80" s="50" t="s">
        <v>148</v>
      </c>
      <c r="B80" s="50" t="s">
        <v>149</v>
      </c>
      <c r="C80" s="51">
        <v>16.760000000000002</v>
      </c>
      <c r="D80" s="16">
        <v>3</v>
      </c>
      <c r="E80" s="11">
        <f t="shared" si="21"/>
        <v>50.28</v>
      </c>
      <c r="F80" s="9">
        <v>120</v>
      </c>
      <c r="G80" s="9">
        <f t="shared" si="47"/>
        <v>120</v>
      </c>
      <c r="H80" s="17">
        <f t="shared" si="22"/>
        <v>2.3866348448687349</v>
      </c>
      <c r="I80" s="17">
        <f t="shared" si="23"/>
        <v>2.3866348448687349</v>
      </c>
      <c r="J80" s="39" t="s">
        <v>16</v>
      </c>
      <c r="K80" s="38" t="s">
        <v>11</v>
      </c>
      <c r="M80" s="24">
        <f t="shared" si="60"/>
        <v>120</v>
      </c>
      <c r="N80" s="1">
        <f t="shared" si="61"/>
        <v>120</v>
      </c>
      <c r="O80" s="24"/>
      <c r="P80" s="1"/>
      <c r="Q80" s="24"/>
      <c r="R80" s="1"/>
      <c r="S80" s="24"/>
      <c r="T80" s="1"/>
      <c r="U80" s="24"/>
      <c r="V80" s="1"/>
      <c r="W80" s="24"/>
      <c r="X80" s="1"/>
      <c r="Y80" s="24"/>
      <c r="Z80" s="1"/>
    </row>
    <row r="81" spans="1:26" ht="12.75" customHeight="1" x14ac:dyDescent="0.2">
      <c r="A81" s="50" t="s">
        <v>150</v>
      </c>
      <c r="B81" s="50" t="s">
        <v>41</v>
      </c>
      <c r="C81" s="51">
        <v>25</v>
      </c>
      <c r="D81" s="16">
        <v>3</v>
      </c>
      <c r="E81" s="11">
        <f t="shared" si="21"/>
        <v>75</v>
      </c>
      <c r="F81" s="9">
        <v>240</v>
      </c>
      <c r="G81" s="9">
        <f t="shared" si="47"/>
        <v>240</v>
      </c>
      <c r="H81" s="17">
        <f t="shared" si="22"/>
        <v>3.2</v>
      </c>
      <c r="I81" s="17">
        <f t="shared" si="23"/>
        <v>3.2</v>
      </c>
      <c r="J81" s="39" t="s">
        <v>16</v>
      </c>
      <c r="K81" s="38" t="s">
        <v>11</v>
      </c>
      <c r="M81" s="24">
        <f t="shared" si="60"/>
        <v>240</v>
      </c>
      <c r="N81" s="1">
        <f t="shared" si="61"/>
        <v>240</v>
      </c>
      <c r="O81" s="24"/>
      <c r="P81" s="1"/>
      <c r="Q81" s="24"/>
      <c r="R81" s="1"/>
      <c r="S81" s="24"/>
      <c r="T81" s="1"/>
      <c r="U81" s="24"/>
      <c r="V81" s="1"/>
      <c r="W81" s="24"/>
      <c r="X81" s="1"/>
      <c r="Y81" s="24"/>
      <c r="Z81" s="1"/>
    </row>
    <row r="82" spans="1:26" ht="12.75" customHeight="1" x14ac:dyDescent="0.2">
      <c r="A82" s="50" t="s">
        <v>151</v>
      </c>
      <c r="B82" s="50" t="s">
        <v>38</v>
      </c>
      <c r="C82" s="51">
        <v>17.010000000000002</v>
      </c>
      <c r="D82" s="16">
        <v>3</v>
      </c>
      <c r="E82" s="11">
        <f t="shared" si="21"/>
        <v>51.03</v>
      </c>
      <c r="F82" s="9">
        <v>90</v>
      </c>
      <c r="G82" s="9">
        <f t="shared" si="47"/>
        <v>90</v>
      </c>
      <c r="H82" s="17">
        <f t="shared" si="22"/>
        <v>1.7636684303350969</v>
      </c>
      <c r="I82" s="17">
        <f t="shared" si="23"/>
        <v>1.7636684303350969</v>
      </c>
      <c r="J82" s="39" t="s">
        <v>16</v>
      </c>
      <c r="K82" s="38" t="s">
        <v>11</v>
      </c>
      <c r="M82" s="24">
        <f t="shared" si="60"/>
        <v>90</v>
      </c>
      <c r="N82" s="1">
        <f t="shared" si="61"/>
        <v>90</v>
      </c>
      <c r="O82" s="24"/>
      <c r="P82" s="1"/>
      <c r="Q82" s="24"/>
      <c r="R82" s="1"/>
      <c r="S82" s="24"/>
      <c r="T82" s="1"/>
      <c r="U82" s="24"/>
      <c r="V82" s="1"/>
      <c r="W82" s="24"/>
      <c r="X82" s="1"/>
      <c r="Y82" s="24"/>
      <c r="Z82" s="1"/>
    </row>
    <row r="83" spans="1:26" ht="12.75" customHeight="1" x14ac:dyDescent="0.2">
      <c r="A83" s="50" t="s">
        <v>152</v>
      </c>
      <c r="B83" s="50" t="s">
        <v>153</v>
      </c>
      <c r="C83" s="51">
        <v>22.82</v>
      </c>
      <c r="D83" s="16">
        <v>3</v>
      </c>
      <c r="E83" s="11">
        <f t="shared" si="21"/>
        <v>68.460000000000008</v>
      </c>
      <c r="F83" s="9">
        <v>120</v>
      </c>
      <c r="G83" s="9">
        <f t="shared" si="47"/>
        <v>120</v>
      </c>
      <c r="H83" s="17">
        <f t="shared" si="22"/>
        <v>1.7528483786152496</v>
      </c>
      <c r="I83" s="17">
        <f t="shared" si="23"/>
        <v>1.7528483786152496</v>
      </c>
      <c r="J83" s="39" t="s">
        <v>16</v>
      </c>
      <c r="K83" s="38" t="s">
        <v>11</v>
      </c>
      <c r="M83" s="24">
        <f t="shared" si="60"/>
        <v>120</v>
      </c>
      <c r="N83" s="1">
        <f t="shared" si="61"/>
        <v>120</v>
      </c>
      <c r="O83" s="24"/>
      <c r="P83" s="1"/>
      <c r="Q83" s="24"/>
      <c r="R83" s="1"/>
      <c r="S83" s="24"/>
      <c r="T83" s="1"/>
      <c r="U83" s="24"/>
      <c r="V83" s="1"/>
      <c r="W83" s="24"/>
      <c r="X83" s="1"/>
      <c r="Y83" s="24"/>
      <c r="Z83" s="1"/>
    </row>
    <row r="84" spans="1:26" ht="12.75" customHeight="1" x14ac:dyDescent="0.2">
      <c r="A84" s="50" t="s">
        <v>154</v>
      </c>
      <c r="B84" s="50" t="s">
        <v>26</v>
      </c>
      <c r="C84" s="51">
        <v>6.71</v>
      </c>
      <c r="D84" s="16">
        <v>3</v>
      </c>
      <c r="E84" s="11">
        <f t="shared" si="21"/>
        <v>20.13</v>
      </c>
      <c r="F84" s="9"/>
      <c r="G84" s="9">
        <v>100</v>
      </c>
      <c r="H84" s="17">
        <f t="shared" ref="H84" si="65">F84/E84</f>
        <v>0</v>
      </c>
      <c r="I84" s="17">
        <f t="shared" ref="I84" si="66">G84/E84</f>
        <v>4.9677098857426731</v>
      </c>
      <c r="J84" s="39"/>
      <c r="K84" s="38" t="s">
        <v>183</v>
      </c>
      <c r="M84" s="24"/>
      <c r="N84" s="1"/>
      <c r="O84" s="24"/>
      <c r="P84" s="1"/>
      <c r="Q84" s="24"/>
      <c r="R84" s="1"/>
      <c r="S84" s="24"/>
      <c r="T84" s="1"/>
      <c r="U84" s="24">
        <f>G84</f>
        <v>100</v>
      </c>
      <c r="V84" s="1"/>
      <c r="W84" s="24"/>
      <c r="X84" s="1"/>
      <c r="Y84" s="24"/>
      <c r="Z84" s="1"/>
    </row>
    <row r="85" spans="1:26" ht="12.75" customHeight="1" x14ac:dyDescent="0.2">
      <c r="A85" s="50" t="s">
        <v>155</v>
      </c>
      <c r="B85" s="50" t="s">
        <v>32</v>
      </c>
      <c r="C85" s="51">
        <v>4.1500000000000004</v>
      </c>
      <c r="D85" s="16">
        <v>3</v>
      </c>
      <c r="E85" s="11">
        <f t="shared" si="21"/>
        <v>12.450000000000001</v>
      </c>
      <c r="F85" s="9"/>
      <c r="G85" s="9">
        <v>50</v>
      </c>
      <c r="H85" s="17">
        <f t="shared" si="22"/>
        <v>0</v>
      </c>
      <c r="I85" s="17">
        <f t="shared" si="23"/>
        <v>4.0160642570281118</v>
      </c>
      <c r="J85" s="39"/>
      <c r="K85" s="38" t="s">
        <v>183</v>
      </c>
      <c r="M85" s="24"/>
      <c r="N85" s="1"/>
      <c r="O85" s="24"/>
      <c r="P85" s="1"/>
      <c r="Q85" s="24"/>
      <c r="R85" s="1"/>
      <c r="S85" s="24"/>
      <c r="T85" s="1"/>
      <c r="U85" s="24">
        <f>G85</f>
        <v>50</v>
      </c>
      <c r="V85" s="1"/>
      <c r="W85" s="24"/>
      <c r="X85" s="1"/>
      <c r="Y85" s="24"/>
      <c r="Z85" s="1"/>
    </row>
    <row r="86" spans="1:26" ht="12.75" customHeight="1" x14ac:dyDescent="0.2">
      <c r="A86" s="50" t="s">
        <v>156</v>
      </c>
      <c r="B86" s="50" t="s">
        <v>25</v>
      </c>
      <c r="C86" s="51">
        <v>61.21</v>
      </c>
      <c r="D86" s="16">
        <v>3</v>
      </c>
      <c r="E86" s="11">
        <f t="shared" ref="E86:E98" si="67">C86*D86</f>
        <v>183.63</v>
      </c>
      <c r="F86" s="9">
        <v>370</v>
      </c>
      <c r="G86" s="9">
        <f t="shared" si="47"/>
        <v>370</v>
      </c>
      <c r="H86" s="17">
        <f t="shared" si="22"/>
        <v>2.0149213091542775</v>
      </c>
      <c r="I86" s="17">
        <f t="shared" si="23"/>
        <v>2.0149213091542775</v>
      </c>
      <c r="J86" s="39" t="s">
        <v>16</v>
      </c>
      <c r="K86" s="38" t="s">
        <v>11</v>
      </c>
      <c r="M86" s="24">
        <f t="shared" ref="M86" si="68">F86</f>
        <v>370</v>
      </c>
      <c r="N86" s="1">
        <f t="shared" ref="N86" si="69">G86</f>
        <v>370</v>
      </c>
      <c r="O86" s="24"/>
      <c r="P86" s="1"/>
      <c r="Q86" s="24"/>
      <c r="R86" s="1"/>
      <c r="S86" s="24"/>
      <c r="T86" s="1"/>
      <c r="U86" s="24"/>
      <c r="V86" s="1"/>
      <c r="W86" s="24"/>
      <c r="X86" s="1"/>
      <c r="Y86" s="24"/>
      <c r="Z86" s="1"/>
    </row>
    <row r="87" spans="1:26" ht="12.75" customHeight="1" x14ac:dyDescent="0.2">
      <c r="A87" s="50" t="s">
        <v>157</v>
      </c>
      <c r="B87" s="50" t="s">
        <v>158</v>
      </c>
      <c r="C87" s="51">
        <v>7.17</v>
      </c>
      <c r="D87" s="16">
        <v>3</v>
      </c>
      <c r="E87" s="11">
        <f t="shared" si="67"/>
        <v>21.509999999999998</v>
      </c>
      <c r="F87" s="9"/>
      <c r="G87" s="9">
        <v>50</v>
      </c>
      <c r="H87" s="17">
        <f t="shared" ref="H87:H89" si="70">F87/E87</f>
        <v>0</v>
      </c>
      <c r="I87" s="17">
        <f t="shared" ref="I87:I89" si="71">G87/E87</f>
        <v>2.3245002324500232</v>
      </c>
      <c r="J87" s="39"/>
      <c r="K87" s="38" t="s">
        <v>183</v>
      </c>
      <c r="M87" s="24"/>
      <c r="N87" s="1"/>
      <c r="O87" s="24"/>
      <c r="P87" s="1"/>
      <c r="Q87" s="24"/>
      <c r="R87" s="1"/>
      <c r="S87" s="24"/>
      <c r="T87" s="1"/>
      <c r="U87" s="24">
        <f>G87</f>
        <v>50</v>
      </c>
      <c r="V87" s="1"/>
      <c r="W87" s="24"/>
      <c r="X87" s="1"/>
      <c r="Y87" s="24"/>
      <c r="Z87" s="1"/>
    </row>
    <row r="88" spans="1:26" ht="12.75" customHeight="1" x14ac:dyDescent="0.2">
      <c r="A88" s="50" t="s">
        <v>159</v>
      </c>
      <c r="B88" s="50" t="s">
        <v>160</v>
      </c>
      <c r="C88" s="51">
        <v>9.9</v>
      </c>
      <c r="D88" s="16">
        <v>3</v>
      </c>
      <c r="E88" s="11">
        <f t="shared" si="67"/>
        <v>29.700000000000003</v>
      </c>
      <c r="F88" s="9"/>
      <c r="G88" s="9">
        <v>50</v>
      </c>
      <c r="H88" s="17">
        <f t="shared" si="70"/>
        <v>0</v>
      </c>
      <c r="I88" s="17">
        <f t="shared" si="71"/>
        <v>1.6835016835016834</v>
      </c>
      <c r="J88" s="39"/>
      <c r="K88" s="38" t="s">
        <v>183</v>
      </c>
      <c r="M88" s="24"/>
      <c r="N88" s="1"/>
      <c r="O88" s="24"/>
      <c r="P88" s="1"/>
      <c r="Q88" s="24"/>
      <c r="R88" s="1"/>
      <c r="S88" s="24"/>
      <c r="T88" s="1"/>
      <c r="U88" s="24">
        <f>G88</f>
        <v>50</v>
      </c>
      <c r="V88" s="1"/>
      <c r="W88" s="24"/>
      <c r="X88" s="1"/>
      <c r="Y88" s="24"/>
      <c r="Z88" s="1"/>
    </row>
    <row r="89" spans="1:26" ht="12.75" customHeight="1" x14ac:dyDescent="0.2">
      <c r="A89" s="50" t="s">
        <v>161</v>
      </c>
      <c r="B89" s="50" t="s">
        <v>162</v>
      </c>
      <c r="C89" s="51">
        <v>5.84</v>
      </c>
      <c r="D89" s="16">
        <v>3</v>
      </c>
      <c r="E89" s="11">
        <f t="shared" si="67"/>
        <v>17.52</v>
      </c>
      <c r="F89" s="9"/>
      <c r="G89" s="9">
        <v>40</v>
      </c>
      <c r="H89" s="17">
        <f t="shared" si="70"/>
        <v>0</v>
      </c>
      <c r="I89" s="17">
        <f t="shared" si="71"/>
        <v>2.2831050228310503</v>
      </c>
      <c r="J89" s="39"/>
      <c r="K89" s="38" t="s">
        <v>183</v>
      </c>
      <c r="M89" s="24"/>
      <c r="N89" s="1"/>
      <c r="O89" s="24"/>
      <c r="P89" s="1"/>
      <c r="Q89" s="24"/>
      <c r="R89" s="1"/>
      <c r="S89" s="24"/>
      <c r="T89" s="1"/>
      <c r="U89" s="24">
        <f>G89</f>
        <v>40</v>
      </c>
      <c r="V89" s="1"/>
      <c r="W89" s="24"/>
      <c r="X89" s="1"/>
      <c r="Y89" s="24"/>
      <c r="Z89" s="1"/>
    </row>
    <row r="90" spans="1:26" ht="12.75" customHeight="1" x14ac:dyDescent="0.2">
      <c r="A90" s="50" t="s">
        <v>163</v>
      </c>
      <c r="B90" s="50" t="s">
        <v>164</v>
      </c>
      <c r="C90" s="51">
        <v>21.37</v>
      </c>
      <c r="D90" s="16">
        <v>3</v>
      </c>
      <c r="E90" s="11">
        <f t="shared" si="67"/>
        <v>64.11</v>
      </c>
      <c r="F90" s="9">
        <v>120</v>
      </c>
      <c r="G90" s="9">
        <f t="shared" si="47"/>
        <v>120</v>
      </c>
      <c r="H90" s="17">
        <f t="shared" ref="H90:H98" si="72">F90/E90</f>
        <v>1.8717828731867103</v>
      </c>
      <c r="I90" s="17">
        <f t="shared" ref="I90:I98" si="73">G90/E90</f>
        <v>1.8717828731867103</v>
      </c>
      <c r="J90" s="39" t="s">
        <v>16</v>
      </c>
      <c r="K90" s="38" t="s">
        <v>11</v>
      </c>
      <c r="M90" s="24">
        <f t="shared" ref="M90:M93" si="74">F90</f>
        <v>120</v>
      </c>
      <c r="N90" s="1">
        <f t="shared" ref="N90:N93" si="75">G90</f>
        <v>120</v>
      </c>
      <c r="O90" s="24"/>
      <c r="P90" s="1"/>
      <c r="Q90" s="24"/>
      <c r="R90" s="1"/>
      <c r="S90" s="24"/>
      <c r="T90" s="1"/>
      <c r="U90" s="24"/>
      <c r="V90" s="1"/>
      <c r="W90" s="24"/>
      <c r="X90" s="1"/>
      <c r="Y90" s="24"/>
      <c r="Z90" s="1"/>
    </row>
    <row r="91" spans="1:26" ht="12.75" customHeight="1" x14ac:dyDescent="0.2">
      <c r="A91" s="50" t="s">
        <v>165</v>
      </c>
      <c r="B91" s="50" t="s">
        <v>166</v>
      </c>
      <c r="C91" s="51">
        <v>17.829999999999998</v>
      </c>
      <c r="D91" s="16">
        <v>3</v>
      </c>
      <c r="E91" s="11">
        <f t="shared" si="67"/>
        <v>53.489999999999995</v>
      </c>
      <c r="F91" s="9">
        <v>120</v>
      </c>
      <c r="G91" s="9">
        <f t="shared" si="47"/>
        <v>120</v>
      </c>
      <c r="H91" s="17">
        <f t="shared" si="72"/>
        <v>2.2434099831744252</v>
      </c>
      <c r="I91" s="17">
        <f t="shared" si="73"/>
        <v>2.2434099831744252</v>
      </c>
      <c r="J91" s="39" t="s">
        <v>16</v>
      </c>
      <c r="K91" s="38" t="s">
        <v>11</v>
      </c>
      <c r="M91" s="24">
        <f t="shared" si="74"/>
        <v>120</v>
      </c>
      <c r="N91" s="1">
        <f t="shared" si="75"/>
        <v>120</v>
      </c>
      <c r="O91" s="24"/>
      <c r="P91" s="1"/>
      <c r="Q91" s="24"/>
      <c r="R91" s="1"/>
      <c r="S91" s="24"/>
      <c r="T91" s="1"/>
      <c r="U91" s="24"/>
      <c r="V91" s="1"/>
      <c r="W91" s="24"/>
      <c r="X91" s="1"/>
      <c r="Y91" s="24"/>
      <c r="Z91" s="1"/>
    </row>
    <row r="92" spans="1:26" ht="12.75" customHeight="1" x14ac:dyDescent="0.2">
      <c r="A92" s="50" t="s">
        <v>167</v>
      </c>
      <c r="B92" s="50" t="s">
        <v>168</v>
      </c>
      <c r="C92" s="51">
        <v>17.13</v>
      </c>
      <c r="D92" s="16">
        <v>3</v>
      </c>
      <c r="E92" s="11">
        <f t="shared" si="67"/>
        <v>51.39</v>
      </c>
      <c r="F92" s="9">
        <v>120</v>
      </c>
      <c r="G92" s="9">
        <f t="shared" si="47"/>
        <v>120</v>
      </c>
      <c r="H92" s="17">
        <f t="shared" si="72"/>
        <v>2.335084646818447</v>
      </c>
      <c r="I92" s="17">
        <f t="shared" si="73"/>
        <v>2.335084646818447</v>
      </c>
      <c r="J92" s="39" t="s">
        <v>16</v>
      </c>
      <c r="K92" s="38" t="s">
        <v>11</v>
      </c>
      <c r="M92" s="24">
        <f t="shared" si="74"/>
        <v>120</v>
      </c>
      <c r="N92" s="1">
        <f t="shared" si="75"/>
        <v>120</v>
      </c>
      <c r="O92" s="24"/>
      <c r="P92" s="1"/>
      <c r="Q92" s="24"/>
      <c r="R92" s="1"/>
      <c r="S92" s="24"/>
      <c r="T92" s="1"/>
      <c r="U92" s="24"/>
      <c r="V92" s="1"/>
      <c r="W92" s="24"/>
      <c r="X92" s="1"/>
      <c r="Y92" s="24"/>
      <c r="Z92" s="1"/>
    </row>
    <row r="93" spans="1:26" ht="12.75" customHeight="1" x14ac:dyDescent="0.2">
      <c r="A93" s="50" t="s">
        <v>169</v>
      </c>
      <c r="B93" s="50" t="s">
        <v>170</v>
      </c>
      <c r="C93" s="51">
        <v>16.05</v>
      </c>
      <c r="D93" s="16">
        <v>3</v>
      </c>
      <c r="E93" s="11">
        <f t="shared" si="67"/>
        <v>48.150000000000006</v>
      </c>
      <c r="F93" s="9">
        <v>120</v>
      </c>
      <c r="G93" s="9">
        <f t="shared" si="47"/>
        <v>120</v>
      </c>
      <c r="H93" s="17">
        <f t="shared" si="72"/>
        <v>2.4922118380062304</v>
      </c>
      <c r="I93" s="17">
        <f t="shared" si="73"/>
        <v>2.4922118380062304</v>
      </c>
      <c r="J93" s="39" t="s">
        <v>16</v>
      </c>
      <c r="K93" s="38" t="s">
        <v>11</v>
      </c>
      <c r="M93" s="24">
        <f t="shared" si="74"/>
        <v>120</v>
      </c>
      <c r="N93" s="1">
        <f t="shared" si="75"/>
        <v>120</v>
      </c>
      <c r="O93" s="24"/>
      <c r="P93" s="1"/>
      <c r="Q93" s="24"/>
      <c r="R93" s="1"/>
      <c r="S93" s="24"/>
      <c r="T93" s="1"/>
      <c r="U93" s="24"/>
      <c r="V93" s="1"/>
      <c r="W93" s="24"/>
      <c r="X93" s="1"/>
      <c r="Y93" s="24"/>
      <c r="Z93" s="1"/>
    </row>
    <row r="94" spans="1:26" ht="12.75" customHeight="1" x14ac:dyDescent="0.2">
      <c r="A94" s="50" t="s">
        <v>171</v>
      </c>
      <c r="B94" s="50" t="s">
        <v>26</v>
      </c>
      <c r="C94" s="51">
        <v>2.5</v>
      </c>
      <c r="D94" s="16">
        <v>3</v>
      </c>
      <c r="E94" s="11">
        <f t="shared" si="67"/>
        <v>7.5</v>
      </c>
      <c r="F94" s="9"/>
      <c r="G94" s="9">
        <v>50</v>
      </c>
      <c r="H94" s="17">
        <f t="shared" si="72"/>
        <v>0</v>
      </c>
      <c r="I94" s="17">
        <f t="shared" si="73"/>
        <v>6.666666666666667</v>
      </c>
      <c r="J94" s="39"/>
      <c r="K94" s="38" t="s">
        <v>183</v>
      </c>
      <c r="M94" s="24"/>
      <c r="N94" s="1"/>
      <c r="O94" s="24"/>
      <c r="P94" s="1"/>
      <c r="Q94" s="24"/>
      <c r="R94" s="1"/>
      <c r="S94" s="24"/>
      <c r="T94" s="1"/>
      <c r="U94" s="24">
        <f>G94</f>
        <v>50</v>
      </c>
      <c r="V94" s="1"/>
      <c r="W94" s="24"/>
      <c r="X94" s="1"/>
      <c r="Y94" s="24"/>
      <c r="Z94" s="1"/>
    </row>
    <row r="95" spans="1:26" ht="12.75" customHeight="1" x14ac:dyDescent="0.2">
      <c r="A95" s="50" t="s">
        <v>172</v>
      </c>
      <c r="B95" s="50" t="s">
        <v>173</v>
      </c>
      <c r="C95" s="51">
        <v>17.940000000000001</v>
      </c>
      <c r="D95" s="16">
        <v>3</v>
      </c>
      <c r="E95" s="11">
        <f t="shared" si="67"/>
        <v>53.820000000000007</v>
      </c>
      <c r="F95" s="9">
        <v>120</v>
      </c>
      <c r="G95" s="9">
        <f t="shared" si="47"/>
        <v>120</v>
      </c>
      <c r="H95" s="17">
        <f t="shared" si="72"/>
        <v>2.2296544035674466</v>
      </c>
      <c r="I95" s="17">
        <f t="shared" si="73"/>
        <v>2.2296544035674466</v>
      </c>
      <c r="J95" s="39" t="s">
        <v>16</v>
      </c>
      <c r="K95" s="38" t="s">
        <v>11</v>
      </c>
      <c r="M95" s="24">
        <f t="shared" ref="M95" si="76">F95</f>
        <v>120</v>
      </c>
      <c r="N95" s="1">
        <f t="shared" ref="N95" si="77">G95</f>
        <v>120</v>
      </c>
      <c r="O95" s="24"/>
      <c r="P95" s="1"/>
      <c r="Q95" s="24"/>
      <c r="R95" s="1"/>
      <c r="S95" s="24"/>
      <c r="T95" s="1"/>
      <c r="U95" s="24"/>
      <c r="V95" s="1"/>
      <c r="W95" s="24"/>
      <c r="X95" s="1"/>
      <c r="Y95" s="24"/>
      <c r="Z95" s="1"/>
    </row>
    <row r="96" spans="1:26" ht="12.75" customHeight="1" x14ac:dyDescent="0.2">
      <c r="A96" s="50" t="s">
        <v>174</v>
      </c>
      <c r="B96" s="50" t="s">
        <v>26</v>
      </c>
      <c r="C96" s="51">
        <v>2.63</v>
      </c>
      <c r="D96" s="16">
        <v>3</v>
      </c>
      <c r="E96" s="11">
        <f t="shared" si="67"/>
        <v>7.89</v>
      </c>
      <c r="F96" s="9"/>
      <c r="G96" s="9">
        <v>50</v>
      </c>
      <c r="H96" s="17">
        <f t="shared" si="72"/>
        <v>0</v>
      </c>
      <c r="I96" s="17">
        <f t="shared" si="73"/>
        <v>6.3371356147021549</v>
      </c>
      <c r="J96" s="39"/>
      <c r="K96" s="38" t="s">
        <v>183</v>
      </c>
      <c r="M96" s="24"/>
      <c r="N96" s="1"/>
      <c r="O96" s="24"/>
      <c r="P96" s="1"/>
      <c r="Q96" s="24"/>
      <c r="R96" s="1"/>
      <c r="S96" s="24"/>
      <c r="T96" s="1"/>
      <c r="U96" s="24">
        <f>G96</f>
        <v>50</v>
      </c>
      <c r="V96" s="1"/>
      <c r="W96" s="24"/>
      <c r="X96" s="1"/>
      <c r="Y96" s="24"/>
      <c r="Z96" s="1"/>
    </row>
    <row r="97" spans="1:26" ht="12.75" customHeight="1" x14ac:dyDescent="0.2">
      <c r="A97" s="50" t="s">
        <v>175</v>
      </c>
      <c r="B97" s="50" t="s">
        <v>176</v>
      </c>
      <c r="C97" s="51">
        <v>19.86</v>
      </c>
      <c r="D97" s="16">
        <v>3</v>
      </c>
      <c r="E97" s="11">
        <f t="shared" si="67"/>
        <v>59.58</v>
      </c>
      <c r="F97" s="9">
        <v>120</v>
      </c>
      <c r="G97" s="9">
        <f t="shared" si="47"/>
        <v>120</v>
      </c>
      <c r="H97" s="17">
        <f t="shared" si="72"/>
        <v>2.0140986908358509</v>
      </c>
      <c r="I97" s="17">
        <f t="shared" si="73"/>
        <v>2.0140986908358509</v>
      </c>
      <c r="J97" s="39" t="s">
        <v>16</v>
      </c>
      <c r="K97" s="38" t="s">
        <v>11</v>
      </c>
      <c r="M97" s="24">
        <f t="shared" ref="M97:M98" si="78">F97</f>
        <v>120</v>
      </c>
      <c r="N97" s="1">
        <f t="shared" ref="N97:N98" si="79">G97</f>
        <v>120</v>
      </c>
      <c r="O97" s="24"/>
      <c r="P97" s="1"/>
      <c r="Q97" s="24"/>
      <c r="R97" s="1"/>
      <c r="S97" s="24"/>
      <c r="T97" s="1"/>
      <c r="U97" s="24"/>
      <c r="V97" s="1"/>
      <c r="W97" s="24"/>
      <c r="X97" s="1"/>
      <c r="Y97" s="24"/>
      <c r="Z97" s="1"/>
    </row>
    <row r="98" spans="1:26" ht="12.75" customHeight="1" thickBot="1" x14ac:dyDescent="0.25">
      <c r="A98" s="50" t="s">
        <v>177</v>
      </c>
      <c r="B98" s="50" t="s">
        <v>178</v>
      </c>
      <c r="C98" s="51">
        <v>21.14</v>
      </c>
      <c r="D98" s="16">
        <v>3</v>
      </c>
      <c r="E98" s="11">
        <f t="shared" si="67"/>
        <v>63.42</v>
      </c>
      <c r="F98" s="9">
        <v>120</v>
      </c>
      <c r="G98" s="9">
        <f t="shared" si="47"/>
        <v>120</v>
      </c>
      <c r="H98" s="17">
        <f t="shared" si="72"/>
        <v>1.8921475875118259</v>
      </c>
      <c r="I98" s="17">
        <f t="shared" si="73"/>
        <v>1.8921475875118259</v>
      </c>
      <c r="J98" s="39" t="s">
        <v>16</v>
      </c>
      <c r="K98" s="38" t="s">
        <v>11</v>
      </c>
      <c r="M98" s="24">
        <f t="shared" si="78"/>
        <v>120</v>
      </c>
      <c r="N98" s="1">
        <f t="shared" si="79"/>
        <v>120</v>
      </c>
      <c r="O98" s="24"/>
      <c r="P98" s="1"/>
      <c r="Q98" s="24"/>
      <c r="R98" s="1"/>
      <c r="S98" s="24"/>
      <c r="T98" s="1"/>
      <c r="U98" s="24"/>
      <c r="V98" s="1"/>
      <c r="W98" s="24"/>
      <c r="X98" s="1"/>
      <c r="Y98" s="24"/>
      <c r="Z98" s="1"/>
    </row>
    <row r="99" spans="1:26" ht="14.25" thickTop="1" thickBot="1" x14ac:dyDescent="0.25">
      <c r="A99" s="40"/>
      <c r="B99" s="41"/>
      <c r="C99" s="42"/>
      <c r="D99" s="42"/>
      <c r="E99" s="47" t="s">
        <v>23</v>
      </c>
      <c r="F99" s="10">
        <f>SUM(F8:F98)</f>
        <v>15580</v>
      </c>
      <c r="G99" s="10">
        <f>SUM(G8:G98)</f>
        <v>17750</v>
      </c>
      <c r="H99" s="45"/>
      <c r="I99" s="43"/>
      <c r="J99" s="44"/>
      <c r="K99" s="46"/>
      <c r="L99" s="26"/>
      <c r="M99" s="27">
        <f t="shared" ref="M99:Z99" si="80">SUM(M8:M98)</f>
        <v>11630</v>
      </c>
      <c r="N99" s="28">
        <f t="shared" si="80"/>
        <v>11630</v>
      </c>
      <c r="O99" s="29">
        <f t="shared" si="80"/>
        <v>1400</v>
      </c>
      <c r="P99" s="28">
        <f t="shared" si="80"/>
        <v>1400</v>
      </c>
      <c r="Q99" s="29">
        <f t="shared" si="80"/>
        <v>750</v>
      </c>
      <c r="R99" s="28">
        <f t="shared" si="80"/>
        <v>750</v>
      </c>
      <c r="S99" s="29">
        <f t="shared" si="80"/>
        <v>1800</v>
      </c>
      <c r="T99" s="28">
        <f t="shared" si="80"/>
        <v>1800</v>
      </c>
      <c r="U99" s="29">
        <f t="shared" si="80"/>
        <v>2170</v>
      </c>
      <c r="V99" s="28">
        <f t="shared" si="80"/>
        <v>0</v>
      </c>
      <c r="W99" s="29">
        <f t="shared" si="80"/>
        <v>0</v>
      </c>
      <c r="X99" s="28">
        <f t="shared" si="80"/>
        <v>0</v>
      </c>
      <c r="Y99" s="29">
        <f t="shared" si="80"/>
        <v>0</v>
      </c>
      <c r="Z99" s="28">
        <f t="shared" si="80"/>
        <v>0</v>
      </c>
    </row>
    <row r="100" spans="1:26" x14ac:dyDescent="0.2">
      <c r="C100" s="52">
        <f>SUM(C9:C99)</f>
        <v>2193.66</v>
      </c>
      <c r="D100" s="52"/>
      <c r="M100" s="23" t="str">
        <f t="shared" ref="M100:Z100" si="81">M6</f>
        <v>N1</v>
      </c>
      <c r="N100" s="19" t="str">
        <f t="shared" si="81"/>
        <v>W1</v>
      </c>
      <c r="O100" s="23" t="str">
        <f t="shared" si="81"/>
        <v>N2</v>
      </c>
      <c r="P100" s="19" t="str">
        <f t="shared" si="81"/>
        <v>W2</v>
      </c>
      <c r="Q100" s="23" t="str">
        <f t="shared" si="81"/>
        <v>N3</v>
      </c>
      <c r="R100" s="19" t="str">
        <f t="shared" si="81"/>
        <v>W3</v>
      </c>
      <c r="S100" s="23" t="str">
        <f t="shared" si="81"/>
        <v>N4</v>
      </c>
      <c r="T100" s="19" t="str">
        <f t="shared" si="81"/>
        <v>W4</v>
      </c>
      <c r="U100" s="23" t="str">
        <f t="shared" si="81"/>
        <v>WYW</v>
      </c>
      <c r="V100" s="19">
        <f t="shared" si="81"/>
        <v>0</v>
      </c>
      <c r="W100" s="23">
        <f t="shared" si="81"/>
        <v>0</v>
      </c>
      <c r="X100" s="19">
        <f t="shared" si="81"/>
        <v>0</v>
      </c>
      <c r="Y100" s="23">
        <f t="shared" si="81"/>
        <v>0</v>
      </c>
      <c r="Z100" s="19">
        <f t="shared" si="81"/>
        <v>0</v>
      </c>
    </row>
    <row r="101" spans="1:26" s="1" customFormat="1" x14ac:dyDescent="0.2">
      <c r="C101" s="34"/>
      <c r="M101" s="24"/>
      <c r="O101" s="24"/>
      <c r="Q101" s="24"/>
      <c r="S101" s="24"/>
      <c r="U101" s="24"/>
      <c r="W101" s="24"/>
      <c r="Y101" s="24"/>
    </row>
    <row r="102" spans="1:26" s="1" customFormat="1" x14ac:dyDescent="0.2">
      <c r="C102" s="34">
        <f>SUM(C28:C56)</f>
        <v>822.87</v>
      </c>
      <c r="L102" s="49"/>
      <c r="M102" s="24"/>
      <c r="O102" s="24"/>
      <c r="Q102" s="24"/>
      <c r="S102" s="24"/>
      <c r="U102" s="24"/>
      <c r="W102" s="24"/>
      <c r="Y102" s="24"/>
    </row>
    <row r="103" spans="1:26" x14ac:dyDescent="0.2">
      <c r="C103" s="34">
        <f>SUM(C57:C98)</f>
        <v>752.16</v>
      </c>
      <c r="L103" s="49"/>
    </row>
    <row r="104" spans="1:26" x14ac:dyDescent="0.2">
      <c r="L104" s="49"/>
    </row>
    <row r="105" spans="1:26" x14ac:dyDescent="0.2">
      <c r="L105" s="49" t="s">
        <v>185</v>
      </c>
      <c r="M105" s="22">
        <f>M99*1.05</f>
        <v>12211.5</v>
      </c>
      <c r="N105">
        <f>(N99-U99)*1.05</f>
        <v>9933</v>
      </c>
    </row>
    <row r="107" spans="1:26" x14ac:dyDescent="0.2">
      <c r="N107" s="49" t="s">
        <v>186</v>
      </c>
      <c r="O107" s="22">
        <f>O99*1.05</f>
        <v>1470</v>
      </c>
      <c r="P107">
        <f>(P99)*1.05</f>
        <v>1470</v>
      </c>
    </row>
    <row r="109" spans="1:26" x14ac:dyDescent="0.2">
      <c r="P109" s="49" t="s">
        <v>187</v>
      </c>
      <c r="Q109" s="22">
        <f>Q99*1.05</f>
        <v>787.5</v>
      </c>
      <c r="R109">
        <f>(R99)*1.05</f>
        <v>787.5</v>
      </c>
    </row>
    <row r="111" spans="1:26" x14ac:dyDescent="0.2">
      <c r="R111" s="49" t="s">
        <v>188</v>
      </c>
      <c r="S111" s="22">
        <f>S99*1.05</f>
        <v>1890</v>
      </c>
      <c r="T111">
        <f>(T99)*1.05</f>
        <v>1890</v>
      </c>
    </row>
    <row r="113" spans="3:20" x14ac:dyDescent="0.2">
      <c r="T113" s="49" t="s">
        <v>189</v>
      </c>
    </row>
    <row r="116" spans="3:20" x14ac:dyDescent="0.2">
      <c r="C116" s="53" t="s">
        <v>190</v>
      </c>
      <c r="D116" s="1" t="s">
        <v>197</v>
      </c>
      <c r="E116">
        <f>90+6+3+15</f>
        <v>114</v>
      </c>
      <c r="F116" s="54" t="s">
        <v>193</v>
      </c>
    </row>
    <row r="117" spans="3:20" x14ac:dyDescent="0.2">
      <c r="C117" s="53" t="s">
        <v>191</v>
      </c>
      <c r="D117" s="1" t="s">
        <v>197</v>
      </c>
      <c r="E117">
        <v>60</v>
      </c>
      <c r="F117" s="54" t="s">
        <v>193</v>
      </c>
      <c r="G117" s="54" t="s">
        <v>194</v>
      </c>
    </row>
    <row r="118" spans="3:20" x14ac:dyDescent="0.2">
      <c r="C118" s="53"/>
      <c r="D118" s="1"/>
      <c r="F118" s="54"/>
    </row>
    <row r="119" spans="3:20" x14ac:dyDescent="0.2">
      <c r="C119" s="53" t="s">
        <v>192</v>
      </c>
      <c r="D119" s="1" t="s">
        <v>197</v>
      </c>
      <c r="E119">
        <f>2000*0.1+40+6+3</f>
        <v>249</v>
      </c>
      <c r="F119" s="54" t="s">
        <v>193</v>
      </c>
    </row>
    <row r="120" spans="3:20" x14ac:dyDescent="0.2">
      <c r="D120" s="1"/>
      <c r="F120" s="54"/>
    </row>
    <row r="121" spans="3:20" x14ac:dyDescent="0.2">
      <c r="C121" s="53" t="s">
        <v>195</v>
      </c>
      <c r="D121" s="1" t="s">
        <v>197</v>
      </c>
      <c r="E121">
        <f>179+22</f>
        <v>201</v>
      </c>
      <c r="F121" s="54" t="s">
        <v>193</v>
      </c>
    </row>
    <row r="122" spans="3:20" x14ac:dyDescent="0.2">
      <c r="C122" s="53" t="s">
        <v>196</v>
      </c>
      <c r="D122" s="1" t="s">
        <v>197</v>
      </c>
      <c r="E122">
        <f>64+9</f>
        <v>73</v>
      </c>
      <c r="F122" s="54" t="s">
        <v>193</v>
      </c>
    </row>
    <row r="123" spans="3:20" x14ac:dyDescent="0.2">
      <c r="F123" s="54"/>
    </row>
    <row r="124" spans="3:20" x14ac:dyDescent="0.2">
      <c r="F124" s="54"/>
    </row>
  </sheetData>
  <phoneticPr fontId="3" type="noConversion"/>
  <pageMargins left="0.75" right="0.75" top="1" bottom="1" header="0.5" footer="0.5"/>
  <pageSetup paperSize="9" scale="95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Adrian Dziarnowski</cp:lastModifiedBy>
  <cp:lastPrinted>2018-06-26T16:36:02Z</cp:lastPrinted>
  <dcterms:created xsi:type="dcterms:W3CDTF">2009-05-21T11:40:15Z</dcterms:created>
  <dcterms:modified xsi:type="dcterms:W3CDTF">2024-03-29T14:07:58Z</dcterms:modified>
</cp:coreProperties>
</file>